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8_{97DF7CA5-1EC3-40F7-BB18-B620B7339C50}" xr6:coauthVersionLast="47" xr6:coauthVersionMax="47" xr10:uidLastSave="{00000000-0000-0000-0000-000000000000}"/>
  <bookViews>
    <workbookView xWindow="-120" yWindow="-120" windowWidth="29040" windowHeight="15840" xr2:uid="{7D52B3A7-CBDD-4041-8B92-1F3F727D120D}"/>
  </bookViews>
  <sheets>
    <sheet name="Introductie" sheetId="3" r:id="rId1"/>
    <sheet name="Rijkswaterstaat" sheetId="2" r:id="rId2"/>
    <sheet name="PIANOo"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6" i="1" l="1"/>
  <c r="F85" i="1"/>
  <c r="D86" i="1"/>
  <c r="D85" i="1"/>
  <c r="F84" i="1"/>
  <c r="F83" i="1"/>
  <c r="D84" i="1"/>
  <c r="D83" i="1"/>
  <c r="F30" i="2"/>
  <c r="D30" i="2"/>
  <c r="E30" i="2"/>
  <c r="G30" i="2"/>
  <c r="G86" i="1"/>
  <c r="E86" i="1"/>
  <c r="G85" i="1"/>
  <c r="E85" i="1"/>
  <c r="G84" i="1"/>
  <c r="E84" i="1"/>
  <c r="G83" i="1"/>
  <c r="E83" i="1"/>
  <c r="H30" i="2" l="1"/>
  <c r="C22" i="2" s="1"/>
  <c r="D22" i="2" s="1"/>
  <c r="H83" i="1"/>
  <c r="H85" i="1"/>
  <c r="H84" i="1"/>
  <c r="H86" i="1"/>
  <c r="C75" i="1" l="1"/>
  <c r="D75" i="1" s="1"/>
  <c r="C21" i="2"/>
  <c r="D21" i="2" s="1"/>
  <c r="C20" i="2"/>
  <c r="D20" i="2" s="1"/>
  <c r="C23" i="2"/>
  <c r="D23" i="2" s="1"/>
  <c r="C76" i="1"/>
  <c r="D76" i="1" s="1"/>
  <c r="C74" i="1"/>
  <c r="D74" i="1" s="1"/>
  <c r="C73" i="1"/>
  <c r="D73" i="1" s="1"/>
  <c r="D25" i="2" l="1"/>
  <c r="D7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tc={4181AD57-C277-403F-B61A-08215C0E2740}</author>
    <author>tc={75B5B1B8-EA0B-4581-959E-3EB8EE6BD5E9}</author>
    <author>tc={FF4AD48F-55ED-4A7A-AA1C-A30819816053}</author>
    <author>tc={FEAE854F-1202-465D-823F-DD863E0FD1AF}</author>
    <author>tc={A1FFB4CD-CDB4-402E-A17B-0230EFCEA6AD}</author>
    <author>tc={05A9A5EA-87A0-455A-8704-B4B61F838ED1}</author>
  </authors>
  <commentList>
    <comment ref="C20" authorId="0" shapeId="0" xr:uid="{4181AD57-C277-403F-B61A-08215C0E2740}">
      <text>
        <t>[Opmerkingenthread]
U kunt deze opmerkingenthread lezen in uw versie van Excel. Eventuele wijzigingen aan de thread gaan echter verloren als het bestand wordt geopend in een nieuwere versie van Excel. Meer informatie: https://go.microsoft.com/fwlink/?linkid=870924
Opmerking:
    Let op het goed aansluiten van de cellen in de formule:
1) Bij criterium hoort het jaartal uit de tabel geselecteerd te zijn.
2) Bij bereik hoort de colom geselecteerd te zijn waar de jaartallen van de facturen in staan.
3) Bij optelbereik hoort de colom geselecteerd te zijn waar de factuurbedragen exclusief BTW in staan.</t>
      </text>
    </comment>
    <comment ref="D25" authorId="1" shapeId="0" xr:uid="{75B5B1B8-EA0B-4581-959E-3EB8EE6BD5E9}">
      <text>
        <t>[Opmerkingenthread]
U kunt deze opmerkingenthread lezen in uw versie van Excel. Eventuele wijzigingen aan de thread gaan echter verloren als het bestand wordt geopend in een nieuwere versie van Excel. Meer informatie: https://go.microsoft.com/fwlink/?linkid=870924
Opmerking:
    Bij een totaal van 0 is er een aansluiting, en derhalve een groene kleur.</t>
      </text>
    </comment>
    <comment ref="F29" authorId="2" shapeId="0" xr:uid="{FF4AD48F-55ED-4A7A-AA1C-A30819816053}">
      <text>
        <t>[Opmerkingenthread]
U kunt deze opmerkingenthread lezen in uw versie van Excel. Eventuele wijzigingen aan de thread gaan echter verloren als het bestand wordt geopend in een nieuwere versie van Excel. Meer informatie: https://go.microsoft.com/fwlink/?linkid=870924
Opmerking:
    Dit is 1/4de van het drempelbedrag, aangezien het drempelbedrag gaat over een periode van 4 jaar. Bij dit toetspunt wordt alleen naar 2022 gekeken, en derhalve wordt dit bedrag gedeeld door 4.</t>
      </text>
    </comment>
    <comment ref="E30" authorId="3" shapeId="0" xr:uid="{FEAE854F-1202-465D-823F-DD863E0FD1AF}">
      <text>
        <t>[Opmerkingenthread]
U kunt deze opmerkingenthread lezen in uw versie van Excel. Eventuele wijzigingen aan de thread gaan echter verloren als het bestand wordt geopend in een nieuwere versie van Excel. Meer informatie: https://go.microsoft.com/fwlink/?linkid=870924
Opmerking:
    Let op het goed aansluiten van de cellen in de formule:
1) Bij criterium hoort het projectnummer uit de tabel geselecteerd te zijn.
2) Bij bereik hoort de colom geselecteerd te zijn waar de projectnummers in staan.
3) Bij optelbereik hoort de colom geselecteerd te zijn waar de factuurbedragen exclusief BTW in staan.</t>
      </text>
    </comment>
    <comment ref="G30" authorId="4" shapeId="0" xr:uid="{A1FFB4CD-CDB4-402E-A17B-0230EFCEA6AD}">
      <text>
        <t>[Opmerkingenthread]
U kunt deze opmerkingenthread lezen in uw versie van Excel. Eventuele wijzigingen aan de thread gaan echter verloren als het bestand wordt geopend in een nieuwere versie van Excel. Meer informatie: https://go.microsoft.com/fwlink/?linkid=870924
Opmerking:
    Let op het goed aansluiten van de cellen in de formule:
1) Bij optelbereik hoort de colom geselecteerd te zijn waar de factuurbedragen exclusief BTW in staan.
2) Bij criteriumbereik 1 hoort de colom geselecteerd te zijn waar de projectnummers in staan.
3) Bij criterium 1 hoort het projectnummer uit de tabel geselecteerd te zijn.
4) Bij criteriumbereik 2 hoort de colom geselecteerd te zijn waar jaartallen van de factuur in staan.
5) Bij criterium 2 moet handmatig het laatste jaartal wat relevant is voor de spendanalyse ingevuld worden.</t>
      </text>
    </comment>
    <comment ref="H30" authorId="5" shapeId="0" xr:uid="{05A9A5EA-87A0-455A-8704-B4B61F838ED1}">
      <text>
        <t>[Opmerkingenthread]
U kunt deze opmerkingenthread lezen in uw versie van Excel. Eventuele wijzigingen aan de thread gaan echter verloren als het bestand wordt geopend in een nieuwere versie van Excel. Meer informatie: https://go.microsoft.com/fwlink/?linkid=870924
Opmerking:
    Deze opdracht valt onder de risico grens, en hoeft derhalve niet beoordeeld te worden in het toetsingskader. Omdat er voor deze crediteur geen opdrachten als hoog risico zijn aangewezen, heeft dit tabblad de kleur groen gekregen.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tc={4DE732C9-744B-4F67-A299-12AF31B29B26}</author>
    <author>tc={67C0F096-AFC5-4352-87EF-068C4BDA9899}</author>
  </authors>
  <commentList>
    <comment ref="H83" authorId="0" shapeId="0" xr:uid="{4DE732C9-744B-4F67-A299-12AF31B29B26}">
      <text>
        <t>[Opmerkingenthread]
U kunt deze opmerkingenthread lezen in uw versie van Excel. Eventuele wijzigingen aan de thread gaan echter verloren als het bestand wordt geopend in een nieuwere versie van Excel. Meer informatie: https://go.microsoft.com/fwlink/?linkid=870924
Opmerking:
    Deze opdracht wordt gezien als hoog risico, en moet derhalve beoordeeld worden in het toetsingskader. De uit te vragen documenten staan in cel A90. Omdat deze opdracht als hoog risico is aangewezen, en derhalve beoordeeld moet worden in het toetsingskader, heeft dit tabblad de kleur geel gekregen.</t>
      </text>
    </comment>
    <comment ref="I83" authorId="1" shapeId="0" xr:uid="{67C0F096-AFC5-4352-87EF-068C4BDA9899}">
      <text>
        <t>[Opmerkingenthread]
U kunt deze opmerkingenthread lezen in uw versie van Excel. Eventuele wijzigingen aan de thread gaan echter verloren als het bestand wordt geopend in een nieuwere versie van Excel. Meer informatie: https://go.microsoft.com/fwlink/?linkid=870924
Opmerking:
    Hier kan de eventuele opmerking van de crediteur uit de spendanalyse van het vorige jaar ingevoegd worden.</t>
      </text>
    </comment>
  </commentList>
</comments>
</file>

<file path=xl/sharedStrings.xml><?xml version="1.0" encoding="utf-8"?>
<sst xmlns="http://schemas.openxmlformats.org/spreadsheetml/2006/main" count="353" uniqueCount="107">
  <si>
    <t>DIENSTJAAR_KOP</t>
  </si>
  <si>
    <t>FACTUURNUMMER_KOP</t>
  </si>
  <si>
    <t>OMSCHRIJVING_KOP</t>
  </si>
  <si>
    <t>BOEKINGSDATUM_KOP</t>
  </si>
  <si>
    <t>PERIODE_KOP</t>
  </si>
  <si>
    <t>BETAALWIJZE_KOP</t>
  </si>
  <si>
    <t>FACTUURDATUM_KOP</t>
  </si>
  <si>
    <t>VERVALDATUM_KOP</t>
  </si>
  <si>
    <t>STATUS_KOP</t>
  </si>
  <si>
    <t>BEDRAG_EXCL_KOP</t>
  </si>
  <si>
    <t>BEDRAG_BTW_KOP</t>
  </si>
  <si>
    <t>BEDRAG_INCL_KOP</t>
  </si>
  <si>
    <t>OPENSTAAND_BEDRAG_KOP</t>
  </si>
  <si>
    <t>BEDRAG_ONDERWEG_KOP</t>
  </si>
  <si>
    <t>BETAALD_BEDRAG_KOP</t>
  </si>
  <si>
    <t>Jaar</t>
  </si>
  <si>
    <t>Factuur-_x000D_
nummer</t>
  </si>
  <si>
    <t>Omschrijving</t>
  </si>
  <si>
    <t>Boekings-_x000D_
datum</t>
  </si>
  <si>
    <t>Periode</t>
  </si>
  <si>
    <t>Betaal-_x000D_
wijze</t>
  </si>
  <si>
    <t>Factuur-_x000D_
datum</t>
  </si>
  <si>
    <t>Verval-_x000D_
datum</t>
  </si>
  <si>
    <t>Status</t>
  </si>
  <si>
    <t>Bedrag opv_x000D_
excl. BTW</t>
  </si>
  <si>
    <t>Bedrag BTW</t>
  </si>
  <si>
    <t>Bedrag opvoering incl. BTW</t>
  </si>
  <si>
    <t>Openstaand_x000D_
bedrag</t>
  </si>
  <si>
    <t>Bedrag_x000D_
onderweg</t>
  </si>
  <si>
    <t>Bedrag_x000D_
betaald</t>
  </si>
  <si>
    <t>CRT_CREDITEURENNUMMER</t>
  </si>
  <si>
    <t>CRT_GROEPSKENMERK</t>
  </si>
  <si>
    <t>CRT_OMSCHRIJVING_GROEPSKENMERK</t>
  </si>
  <si>
    <t>SUM_OPENSTAAND_BEDRAG_PER_CRT</t>
  </si>
  <si>
    <t>NAAM</t>
  </si>
  <si>
    <t>ADRES</t>
  </si>
  <si>
    <t>SUM_OPENSTAAND_BEDRAG_PER_CRL</t>
  </si>
  <si>
    <t>FCT_DIENSTJAAR</t>
  </si>
  <si>
    <t>FCT_FACTUURNUMMER</t>
  </si>
  <si>
    <t>FCT_BOEKINGSDATUM</t>
  </si>
  <si>
    <t>FCT_OMSCHRIJVING_FACTUUR</t>
  </si>
  <si>
    <t>FCT_BETAALWIJZE</t>
  </si>
  <si>
    <t>FCT_BETAALKANAAL</t>
  </si>
  <si>
    <t>FCT_PERIODE_DIENSTJAAR</t>
  </si>
  <si>
    <t>FCT_BEDRAG_ONDERWEG</t>
  </si>
  <si>
    <t>FCT_BEDRAG_OPVOERING_INCL_BTW</t>
  </si>
  <si>
    <t>FCT_FACTUURDATUM</t>
  </si>
  <si>
    <t>FCT_STATUS</t>
  </si>
  <si>
    <t>FCT_BTW_BEDRAG_OPVOERING</t>
  </si>
  <si>
    <t>FCT_BEDRAG_OPVOERING_EXL_BTW</t>
  </si>
  <si>
    <t>FCT_BEDRIJFSKODE</t>
  </si>
  <si>
    <t>FCT_OPENSTAAND_BEDRAG</t>
  </si>
  <si>
    <t>FCT_ID</t>
  </si>
  <si>
    <t>TELLER_FCT</t>
  </si>
  <si>
    <t>CFC_FACTUURNUMMER</t>
  </si>
  <si>
    <t>CFC_BOEKINGSDATUM</t>
  </si>
  <si>
    <t>CFC_OMSCHRIJVING_COR_FACTUUR</t>
  </si>
  <si>
    <t>CFC_PERIODE_DIENSTJAAR</t>
  </si>
  <si>
    <t>CFC_OPVOERDATUM</t>
  </si>
  <si>
    <t>CFC_VERVALDATUM</t>
  </si>
  <si>
    <t>CFC_BEDRAG_INCL_BTW</t>
  </si>
  <si>
    <t>CFC_BEDRAG_BTW</t>
  </si>
  <si>
    <t>CFC_STATUS</t>
  </si>
  <si>
    <t>CFC_BEDRAG_EXCL_BTW</t>
  </si>
  <si>
    <t>CFC_BEDRIJFSKODE</t>
  </si>
  <si>
    <t>CFC_FACTUUR_ID</t>
  </si>
  <si>
    <t>B</t>
  </si>
  <si>
    <t>Jaartal</t>
  </si>
  <si>
    <t>Uitgave per jaar spendanalyse:</t>
  </si>
  <si>
    <t>Uitgave volgens K2F:</t>
  </si>
  <si>
    <t>Aansluiting</t>
  </si>
  <si>
    <t>Toelichting</t>
  </si>
  <si>
    <t>Totaal</t>
  </si>
  <si>
    <t>Projectnr.</t>
  </si>
  <si>
    <t>Werk/dienst/levering</t>
  </si>
  <si>
    <t>Over drempel?</t>
  </si>
  <si>
    <t>Reguliere inkoop</t>
  </si>
  <si>
    <t>Dienst</t>
  </si>
  <si>
    <t>1) Inkoopstrategie</t>
  </si>
  <si>
    <t>2) Aanbestedingsleidraad/inschrijvingsleidraad</t>
  </si>
  <si>
    <t>3) Digitale aankondiging</t>
  </si>
  <si>
    <t>4) Nota van inlichtingen</t>
  </si>
  <si>
    <t>5) Voorlopige gunning</t>
  </si>
  <si>
    <t>6) Bewijsmiddelen (in het geval bezwaar is ingediend)</t>
  </si>
  <si>
    <t>8) Digitale aankondiging van de gunning van de opdracht</t>
  </si>
  <si>
    <t>9) Getekende overeenkomst</t>
  </si>
  <si>
    <t>10) Proces verbaal aanbesteding</t>
  </si>
  <si>
    <t>PIANOo</t>
  </si>
  <si>
    <t>Omschrijving factuur opdracht spendanalyse</t>
  </si>
  <si>
    <t>Opdracht accounting</t>
  </si>
  <si>
    <t>Opdracht advies</t>
  </si>
  <si>
    <t>Opdracht belasting</t>
  </si>
  <si>
    <t>Opdracht HR</t>
  </si>
  <si>
    <t>Op te leveren stukken voor project 1 'Opdracht advies':</t>
  </si>
  <si>
    <t>7) Gunningsbeslissing</t>
  </si>
  <si>
    <t>Opdracht?</t>
  </si>
  <si>
    <t>Opmerking verleden jaar</t>
  </si>
  <si>
    <t>Vorm van inkoop</t>
  </si>
  <si>
    <t>Rijkswaterstaat</t>
  </si>
  <si>
    <t>Uitgave volgens de financiële administratie:</t>
  </si>
  <si>
    <t>Drempelbedrag 2019 tot 2022</t>
  </si>
  <si>
    <t>Projectwaarde 2019 tot 2022</t>
  </si>
  <si>
    <t>Drempelbedrag 2022</t>
  </si>
  <si>
    <t>Projectwaarde 2022</t>
  </si>
  <si>
    <t xml:space="preserve">  Dit format is ontwikkeld door Baker Tilly in opdracht van het programma Beter Aanbesteden </t>
  </si>
  <si>
    <t>Model crediteurenkaarten</t>
  </si>
  <si>
    <r>
      <t xml:space="preserve">Het programma Beter Aanbesteden heeft diverse instrumenten ontwikkeld  om publieke organisaties te ondersteunen in de voorbereiding op de jaarlijkse accountantscontrole. Dit model voor crediteurenkaarten is er een van.                                
Een van de elementen in de jaarlijkse controle is het periodiek analyseren van de uitgaven (spend) per crediteur om daarmee de rechtmatigheid van de uitgaven aan deze crediteur inzichtelijk te maken. Dit inzicht kan vervolgens gebruikt worden in de analyse van de totale spend. (zie ook de </t>
    </r>
    <r>
      <rPr>
        <sz val="16"/>
        <color rgb="FFFF0000"/>
        <rFont val="Corbel"/>
        <family val="2"/>
      </rPr>
      <t>model spendanalyse</t>
    </r>
    <r>
      <rPr>
        <sz val="16"/>
        <color theme="1"/>
        <rFont val="Corbel"/>
        <family val="2"/>
      </rPr>
      <t xml:space="preserve">)
De weergegeven crediteuren en betreffende data in de tabbladen 'Rijkswaterstaat' en 'PIANOo'  zijn fictief en dienen enkel als voorbeeld. 
In dit model voor crediteurenkaarten zijn de relevante zaken weergegeven, die van belang kunnen zijn bij de controle door uw accountant. Het gebruik van dit format is zeker geen verplichting, het staat u vrij een eigen model te gebruiken. Overleg in dat geval met uw accountant over de noodzakelijke informatie die nodig is voor de jaarlijkse rechtmatigsheidscontrole.
Op </t>
    </r>
    <r>
      <rPr>
        <sz val="16"/>
        <color rgb="FFFF0000"/>
        <rFont val="Corbel"/>
        <family val="2"/>
      </rPr>
      <t>www.beteraanbesteden.nl</t>
    </r>
    <r>
      <rPr>
        <sz val="16"/>
        <color theme="1"/>
        <rFont val="Corbel"/>
        <family val="2"/>
      </rPr>
      <t xml:space="preserve"> vindt u meer informatie over Inkoop en de accountantscontrole en een model spendanalyse.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</si>
</sst>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0" x14ac:knownFonts="1">
    <font>
      <sz val="10"/>
      <color theme="1"/>
      <name val="Arial"/>
      <family val="2"/>
    </font>
    <font>
      <sz val="10"/>
      <color theme="1"/>
      <name val="Arial"/>
      <family val="2"/>
    </font>
    <font>
      <sz val="10"/>
      <color rgb="FF006100"/>
      <name val="Arial"/>
      <family val="2"/>
    </font>
    <font>
      <sz val="8"/>
      <name val="Arial"/>
      <family val="2"/>
    </font>
    <font>
      <b/>
      <sz val="10"/>
      <color rgb="FF0070C0"/>
      <name val="Arial"/>
      <family val="2"/>
    </font>
    <font>
      <sz val="10"/>
      <color rgb="FF0070C0"/>
      <name val="Arial"/>
      <family val="2"/>
    </font>
    <font>
      <b/>
      <sz val="14"/>
      <color theme="0"/>
      <name val="Corbel"/>
      <family val="2"/>
    </font>
    <font>
      <sz val="16"/>
      <color theme="1"/>
      <name val="Corbel"/>
      <family val="2"/>
    </font>
    <font>
      <sz val="16"/>
      <color rgb="FFFF0000"/>
      <name val="Corbel"/>
      <family val="2"/>
    </font>
    <font>
      <b/>
      <sz val="20"/>
      <color theme="1"/>
      <name val="Corbel"/>
      <family val="2"/>
    </font>
  </fonts>
  <fills count="8">
    <fill>
      <patternFill patternType="none"/>
    </fill>
    <fill>
      <patternFill patternType="gray125"/>
    </fill>
    <fill>
      <patternFill patternType="solid">
        <fgColor rgb="FFC6EFCE"/>
      </patternFill>
    </fill>
    <fill>
      <patternFill patternType="solid">
        <fgColor theme="2"/>
        <bgColor indexed="64"/>
      </patternFill>
    </fill>
    <fill>
      <patternFill patternType="solid">
        <fgColor theme="7" tint="0.79998168889431442"/>
        <bgColor indexed="64"/>
      </patternFill>
    </fill>
    <fill>
      <patternFill patternType="solid">
        <fgColor rgb="FF4B575F"/>
        <bgColor indexed="64"/>
      </patternFill>
    </fill>
    <fill>
      <patternFill patternType="solid">
        <fgColor theme="5" tint="0.79998168889431442"/>
        <bgColor indexed="64"/>
      </patternFill>
    </fill>
    <fill>
      <patternFill patternType="solid">
        <fgColor rgb="FFFF7D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33">
    <xf numFmtId="0" fontId="0" fillId="0" borderId="0" xfId="0"/>
    <xf numFmtId="0" fontId="0" fillId="0" borderId="0" xfId="0" applyFont="1" applyAlignment="1">
      <alignment vertical="center"/>
    </xf>
    <xf numFmtId="0" fontId="0" fillId="0" borderId="0" xfId="0" applyFont="1" applyAlignment="1">
      <alignment vertical="center" wrapText="1"/>
    </xf>
    <xf numFmtId="14" fontId="0" fillId="0" borderId="0" xfId="0" applyNumberFormat="1" applyFont="1" applyAlignment="1">
      <alignment vertical="center"/>
    </xf>
    <xf numFmtId="17" fontId="0" fillId="0" borderId="0" xfId="0" applyNumberFormat="1" applyFont="1" applyAlignment="1">
      <alignment vertical="center"/>
    </xf>
    <xf numFmtId="0" fontId="4" fillId="3" borderId="1" xfId="0" applyFont="1" applyFill="1" applyBorder="1" applyAlignment="1">
      <alignment vertical="center"/>
    </xf>
    <xf numFmtId="0" fontId="5" fillId="0" borderId="0" xfId="0" applyFont="1" applyAlignment="1">
      <alignment vertical="center"/>
    </xf>
    <xf numFmtId="4" fontId="0" fillId="0" borderId="0" xfId="0" applyNumberFormat="1" applyFont="1" applyAlignment="1">
      <alignment vertical="center"/>
    </xf>
    <xf numFmtId="43" fontId="5" fillId="0" borderId="0" xfId="1" applyFont="1" applyAlignment="1">
      <alignment vertical="center"/>
    </xf>
    <xf numFmtId="3" fontId="5" fillId="0" borderId="0" xfId="0" applyNumberFormat="1" applyFont="1" applyAlignment="1">
      <alignment vertical="center"/>
    </xf>
    <xf numFmtId="3" fontId="2" fillId="2" borderId="0" xfId="2" applyNumberFormat="1" applyFont="1" applyAlignment="1">
      <alignment vertical="center"/>
    </xf>
    <xf numFmtId="0" fontId="4" fillId="3" borderId="3" xfId="0" applyFont="1" applyFill="1" applyBorder="1" applyAlignment="1">
      <alignment vertical="center"/>
    </xf>
    <xf numFmtId="0" fontId="0" fillId="4" borderId="0" xfId="0" applyFont="1" applyFill="1" applyAlignment="1">
      <alignment vertical="center"/>
    </xf>
    <xf numFmtId="43" fontId="0" fillId="4" borderId="0" xfId="1" applyFont="1" applyFill="1" applyAlignment="1">
      <alignment vertical="center"/>
    </xf>
    <xf numFmtId="43" fontId="0" fillId="0" borderId="0" xfId="1" applyFont="1" applyAlignment="1">
      <alignment vertical="center"/>
    </xf>
    <xf numFmtId="0" fontId="0" fillId="0" borderId="0" xfId="0" applyFont="1" applyAlignment="1">
      <alignment horizontal="left" vertical="center" wrapText="1"/>
    </xf>
    <xf numFmtId="0" fontId="2" fillId="2" borderId="0" xfId="2" applyFont="1" applyAlignment="1">
      <alignment vertical="center"/>
    </xf>
    <xf numFmtId="0" fontId="4" fillId="3" borderId="2" xfId="0" applyFont="1" applyFill="1" applyBorder="1" applyAlignment="1">
      <alignment vertical="center"/>
    </xf>
    <xf numFmtId="0" fontId="9" fillId="7" borderId="7" xfId="0" applyFont="1" applyFill="1" applyBorder="1" applyAlignment="1">
      <alignment horizontal="left" vertical="center"/>
    </xf>
    <xf numFmtId="0" fontId="9" fillId="7" borderId="6" xfId="0" applyFont="1" applyFill="1" applyBorder="1" applyAlignment="1">
      <alignment horizontal="left" vertical="center"/>
    </xf>
    <xf numFmtId="0" fontId="9" fillId="7" borderId="11" xfId="0" applyFont="1" applyFill="1" applyBorder="1" applyAlignment="1">
      <alignment horizontal="left" vertical="center"/>
    </xf>
    <xf numFmtId="0" fontId="7" fillId="6" borderId="7" xfId="0" applyFont="1" applyFill="1" applyBorder="1" applyAlignment="1">
      <alignment horizontal="left" vertical="top" wrapText="1"/>
    </xf>
    <xf numFmtId="0" fontId="7" fillId="6" borderId="6" xfId="0" applyFont="1" applyFill="1" applyBorder="1" applyAlignment="1">
      <alignment horizontal="left" vertical="top" wrapText="1"/>
    </xf>
    <xf numFmtId="0" fontId="7" fillId="6" borderId="11" xfId="0" applyFont="1" applyFill="1" applyBorder="1" applyAlignment="1">
      <alignment horizontal="left" vertical="top" wrapText="1"/>
    </xf>
    <xf numFmtId="0" fontId="0" fillId="6" borderId="10" xfId="0" applyFill="1" applyBorder="1" applyAlignment="1">
      <alignment horizontal="left" vertical="top" wrapText="1"/>
    </xf>
    <xf numFmtId="0" fontId="0" fillId="6" borderId="9" xfId="0" applyFill="1" applyBorder="1" applyAlignment="1">
      <alignment horizontal="left" vertical="top" wrapText="1"/>
    </xf>
    <xf numFmtId="0" fontId="0" fillId="6" borderId="8" xfId="0" applyFill="1" applyBorder="1" applyAlignment="1">
      <alignment horizontal="left" vertical="top" wrapText="1"/>
    </xf>
    <xf numFmtId="0" fontId="6" fillId="5" borderId="7" xfId="0" applyFont="1" applyFill="1" applyBorder="1" applyAlignment="1">
      <alignment horizontal="left" vertical="center"/>
    </xf>
    <xf numFmtId="0" fontId="6" fillId="5" borderId="6" xfId="0" applyFont="1" applyFill="1" applyBorder="1" applyAlignment="1">
      <alignment horizontal="left"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0" fillId="0" borderId="0" xfId="0" applyFont="1" applyAlignment="1">
      <alignment horizontal="left" vertical="center" wrapText="1"/>
    </xf>
  </cellXfs>
  <cellStyles count="3">
    <cellStyle name="Goed" xfId="2" builtinId="26"/>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95250</xdr:rowOff>
    </xdr:from>
    <xdr:ext cx="3476022" cy="990600"/>
    <xdr:pic>
      <xdr:nvPicPr>
        <xdr:cNvPr id="2" name="Afbeelding 1">
          <a:extLst>
            <a:ext uri="{FF2B5EF4-FFF2-40B4-BE49-F238E27FC236}">
              <a16:creationId xmlns:a16="http://schemas.microsoft.com/office/drawing/2014/main" id="{AB90541A-BB7A-4F8D-A02E-C52F7E418A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95250"/>
          <a:ext cx="3476022" cy="990600"/>
        </a:xfrm>
        <a:prstGeom prst="rect">
          <a:avLst/>
        </a:prstGeom>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0" dT="2022-05-06T14:26:58.30" personId="{00000000-0000-0000-0000-000000000000}" id="{4181AD57-C277-403F-B61A-08215C0E2740}">
    <text>Let op het goed aansluiten van de cellen in de formule:
1) Bij criterium hoort het jaartal uit de tabel geselecteerd te zijn.
2) Bij bereik hoort de colom geselecteerd te zijn waar de jaartallen van de facturen in staan.
3) Bij optelbereik hoort de colom geselecteerd te zijn waar de factuurbedragen exclusief BTW in staan.</text>
  </threadedComment>
  <threadedComment ref="D25" dT="2022-05-06T14:26:41.17" personId="{00000000-0000-0000-0000-000000000000}" id="{75B5B1B8-EA0B-4581-959E-3EB8EE6BD5E9}">
    <text>Bij een totaal van 0 is er een aansluiting, en derhalve een groene kleur.</text>
  </threadedComment>
  <threadedComment ref="F29" dT="2022-05-16T09:21:15.80" personId="{00000000-0000-0000-0000-000000000000}" id="{FF4AD48F-55ED-4A7A-AA1C-A30819816053}">
    <text>Dit is 1/4de van het drempelbedrag, aangezien het drempelbedrag gaat over een periode van 4 jaar. Bij dit toetspunt wordt alleen naar 2022 gekeken, en derhalve wordt dit bedrag gedeeld door 4.</text>
  </threadedComment>
  <threadedComment ref="E30" dT="2022-05-06T14:27:23.30" personId="{00000000-0000-0000-0000-000000000000}" id="{FEAE854F-1202-465D-823F-DD863E0FD1AF}">
    <text>Let op het goed aansluiten van de cellen in de formule:
1) Bij criterium hoort het projectnummer uit de tabel geselecteerd te zijn.
2) Bij bereik hoort de colom geselecteerd te zijn waar de projectnummers in staan.
3) Bij optelbereik hoort de colom geselecteerd te zijn waar de factuurbedragen exclusief BTW in staan.</text>
  </threadedComment>
  <threadedComment ref="G30" dT="2022-05-06T14:27:43.70" personId="{00000000-0000-0000-0000-000000000000}" id="{A1FFB4CD-CDB4-402E-A17B-0230EFCEA6AD}">
    <text>Let op het goed aansluiten van de cellen in de formule:
1) Bij optelbereik hoort de colom geselecteerd te zijn waar de factuurbedragen exclusief BTW in staan.
2) Bij criteriumbereik 1 hoort de colom geselecteerd te zijn waar de projectnummers in staan.
3) Bij criterium 1 hoort het projectnummer uit de tabel geselecteerd te zijn.
4) Bij criteriumbereik 2 hoort de colom geselecteerd te zijn waar jaartallen van de factuur in staan.
5) Bij criterium 2 moet handmatig het laatste jaartal wat relevant is voor de spendanalyse ingevuld worden.</text>
  </threadedComment>
  <threadedComment ref="H30" dT="2022-05-06T14:28:10.29" personId="{00000000-0000-0000-0000-000000000000}" id="{05A9A5EA-87A0-455A-8704-B4B61F838ED1}">
    <text>Deze opdracht valt onder de risico grens, en hoeft derhalve niet beoordeeld te worden in het toetsingskader. Omdat er voor deze crediteur geen opdrachten als hoog risico zijn aangewezen, heeft dit tabblad de kleur groen gekregen.</text>
  </threadedComment>
</ThreadedComments>
</file>

<file path=xl/threadedComments/threadedComment2.xml><?xml version="1.0" encoding="utf-8"?>
<ThreadedComments xmlns="http://schemas.microsoft.com/office/spreadsheetml/2018/threadedcomments" xmlns:x="http://schemas.openxmlformats.org/spreadsheetml/2006/main">
  <threadedComment ref="H83" dT="2022-05-06T14:29:23.12" personId="{00000000-0000-0000-0000-000000000000}" id="{4DE732C9-744B-4F67-A299-12AF31B29B26}">
    <text>Deze opdracht wordt gezien als hoog risico, en moet derhalve beoordeeld worden in het toetsingskader. De uit te vragen documenten staan in cel A90. Omdat deze opdracht als hoog risico is aangewezen, en derhalve beoordeeld moet worden in het toetsingskader, heeft dit tabblad de kleur geel gekregen.</text>
  </threadedComment>
  <threadedComment ref="I83" dT="2022-05-06T14:29:37.20" personId="{00000000-0000-0000-0000-000000000000}" id="{67C0F096-AFC5-4352-87EF-068C4BDA9899}">
    <text>Hier kan de eventuele opmerking van de crediteur uit de spendanalyse van het vorige jaar ingevoegd worden.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A140B-E80F-4091-8E30-A232167AFCC6}">
  <dimension ref="A1:E5"/>
  <sheetViews>
    <sheetView tabSelected="1" zoomScale="70" zoomScaleNormal="70" workbookViewId="0">
      <selection activeCell="H4" sqref="H4"/>
    </sheetView>
  </sheetViews>
  <sheetFormatPr defaultRowHeight="12.75" x14ac:dyDescent="0.2"/>
  <cols>
    <col min="1" max="1" width="56.28515625" customWidth="1"/>
    <col min="5" max="5" width="62.140625" customWidth="1"/>
  </cols>
  <sheetData>
    <row r="1" spans="1:5" ht="91.5" customHeight="1" thickBot="1" x14ac:dyDescent="0.25"/>
    <row r="2" spans="1:5" ht="27" thickBot="1" x14ac:dyDescent="0.25">
      <c r="A2" s="18" t="s">
        <v>105</v>
      </c>
      <c r="B2" s="19"/>
      <c r="C2" s="19"/>
      <c r="D2" s="19"/>
      <c r="E2" s="20"/>
    </row>
    <row r="3" spans="1:5" x14ac:dyDescent="0.2">
      <c r="A3" s="21" t="s">
        <v>106</v>
      </c>
      <c r="B3" s="22"/>
      <c r="C3" s="22"/>
      <c r="D3" s="22"/>
      <c r="E3" s="23"/>
    </row>
    <row r="4" spans="1:5" ht="389.25" customHeight="1" thickBot="1" x14ac:dyDescent="0.25">
      <c r="A4" s="24"/>
      <c r="B4" s="25"/>
      <c r="C4" s="25"/>
      <c r="D4" s="25"/>
      <c r="E4" s="26"/>
    </row>
    <row r="5" spans="1:5" ht="18.75" x14ac:dyDescent="0.2">
      <c r="A5" s="27" t="s">
        <v>104</v>
      </c>
      <c r="B5" s="28"/>
      <c r="C5" s="28"/>
      <c r="D5" s="28"/>
      <c r="E5" s="28"/>
    </row>
  </sheetData>
  <mergeCells count="3">
    <mergeCell ref="A2:E2"/>
    <mergeCell ref="A3:E4"/>
    <mergeCell ref="A5:E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38ED8-E05A-4885-AC56-3B05EE55D582}">
  <sheetPr>
    <tabColor rgb="FF92D050"/>
  </sheetPr>
  <dimension ref="A1:AK30"/>
  <sheetViews>
    <sheetView workbookViewId="0">
      <selection activeCell="A28" sqref="A28"/>
    </sheetView>
  </sheetViews>
  <sheetFormatPr defaultRowHeight="12.75" x14ac:dyDescent="0.2"/>
  <cols>
    <col min="1" max="1" width="9.140625" style="1"/>
    <col min="2" max="2" width="11.28515625" style="1" customWidth="1"/>
    <col min="3" max="3" width="21.28515625" style="1" customWidth="1"/>
    <col min="4" max="4" width="26.5703125" style="1" customWidth="1"/>
    <col min="5" max="5" width="26" style="1" customWidth="1"/>
    <col min="6" max="6" width="21.7109375" style="1" customWidth="1"/>
    <col min="7" max="7" width="19.7109375" style="1" customWidth="1"/>
    <col min="8" max="8" width="13" style="1" customWidth="1"/>
    <col min="9" max="9" width="9.140625" style="1"/>
    <col min="10" max="10" width="10.28515625" style="1" customWidth="1"/>
    <col min="11" max="11" width="43" style="1" bestFit="1" customWidth="1"/>
    <col min="12" max="12" width="43" style="1" customWidth="1"/>
    <col min="13" max="14" width="9.140625" style="1"/>
    <col min="15" max="15" width="19.7109375" style="1" customWidth="1"/>
    <col min="16" max="17" width="9.140625" style="1"/>
    <col min="18" max="18" width="29" style="1" customWidth="1"/>
    <col min="19" max="16384" width="9.140625" style="1"/>
  </cols>
  <sheetData>
    <row r="1" spans="1:37" x14ac:dyDescent="0.2">
      <c r="A1" s="1" t="s">
        <v>0</v>
      </c>
      <c r="B1" s="1" t="s">
        <v>1</v>
      </c>
      <c r="C1" s="1" t="s">
        <v>2</v>
      </c>
      <c r="D1" s="1" t="s">
        <v>3</v>
      </c>
      <c r="E1" s="1" t="s">
        <v>4</v>
      </c>
      <c r="F1" s="1" t="s">
        <v>5</v>
      </c>
      <c r="G1" s="1" t="s">
        <v>6</v>
      </c>
      <c r="H1" s="1" t="s">
        <v>7</v>
      </c>
      <c r="I1" s="1" t="s">
        <v>8</v>
      </c>
      <c r="J1" s="1" t="s">
        <v>9</v>
      </c>
      <c r="K1" s="1" t="s">
        <v>10</v>
      </c>
      <c r="M1" s="1" t="s">
        <v>11</v>
      </c>
      <c r="N1" s="1" t="s">
        <v>12</v>
      </c>
      <c r="O1" s="1" t="s">
        <v>13</v>
      </c>
      <c r="P1" s="1" t="s">
        <v>14</v>
      </c>
    </row>
    <row r="2" spans="1:37" ht="38.25" x14ac:dyDescent="0.2">
      <c r="A2" s="1" t="s">
        <v>15</v>
      </c>
      <c r="B2" s="2" t="s">
        <v>16</v>
      </c>
      <c r="C2" s="1" t="s">
        <v>17</v>
      </c>
      <c r="D2" s="2" t="s">
        <v>18</v>
      </c>
      <c r="E2" s="1" t="s">
        <v>19</v>
      </c>
      <c r="F2" s="2" t="s">
        <v>20</v>
      </c>
      <c r="G2" s="2" t="s">
        <v>21</v>
      </c>
      <c r="H2" s="2" t="s">
        <v>22</v>
      </c>
      <c r="I2" s="1" t="s">
        <v>23</v>
      </c>
      <c r="J2" s="2" t="s">
        <v>24</v>
      </c>
      <c r="K2" s="1" t="s">
        <v>25</v>
      </c>
      <c r="M2" s="1" t="s">
        <v>26</v>
      </c>
      <c r="N2" s="2" t="s">
        <v>27</v>
      </c>
      <c r="O2" s="2" t="s">
        <v>28</v>
      </c>
      <c r="P2" s="2" t="s">
        <v>29</v>
      </c>
    </row>
    <row r="3" spans="1:37" x14ac:dyDescent="0.2">
      <c r="A3" s="1" t="s">
        <v>30</v>
      </c>
      <c r="B3" s="1" t="s">
        <v>31</v>
      </c>
      <c r="C3" s="1" t="s">
        <v>32</v>
      </c>
      <c r="D3" s="1" t="s">
        <v>33</v>
      </c>
      <c r="E3" s="1" t="s">
        <v>34</v>
      </c>
      <c r="F3" s="1" t="s">
        <v>35</v>
      </c>
      <c r="G3" s="1" t="s">
        <v>36</v>
      </c>
      <c r="H3" s="1" t="s">
        <v>37</v>
      </c>
      <c r="I3" s="1" t="s">
        <v>38</v>
      </c>
      <c r="J3" s="1" t="s">
        <v>39</v>
      </c>
      <c r="K3" s="1" t="s">
        <v>40</v>
      </c>
      <c r="L3" s="1" t="s">
        <v>95</v>
      </c>
      <c r="M3" s="1" t="s">
        <v>41</v>
      </c>
      <c r="N3" s="1" t="s">
        <v>42</v>
      </c>
      <c r="O3" s="1" t="s">
        <v>43</v>
      </c>
      <c r="P3" s="1" t="s">
        <v>44</v>
      </c>
      <c r="Q3" s="1" t="s">
        <v>45</v>
      </c>
      <c r="R3" s="1" t="s">
        <v>46</v>
      </c>
      <c r="S3" s="1" t="s">
        <v>47</v>
      </c>
      <c r="T3" s="1" t="s">
        <v>48</v>
      </c>
      <c r="U3" s="1" t="s">
        <v>49</v>
      </c>
      <c r="V3" s="1" t="s">
        <v>50</v>
      </c>
      <c r="W3" s="1" t="s">
        <v>51</v>
      </c>
      <c r="X3" s="1" t="s">
        <v>52</v>
      </c>
      <c r="Y3" s="1" t="s">
        <v>53</v>
      </c>
      <c r="Z3" s="1" t="s">
        <v>54</v>
      </c>
      <c r="AA3" s="1" t="s">
        <v>55</v>
      </c>
      <c r="AB3" s="1" t="s">
        <v>56</v>
      </c>
      <c r="AC3" s="1" t="s">
        <v>57</v>
      </c>
      <c r="AD3" s="1" t="s">
        <v>58</v>
      </c>
      <c r="AE3" s="1" t="s">
        <v>59</v>
      </c>
      <c r="AF3" s="1" t="s">
        <v>60</v>
      </c>
      <c r="AG3" s="1" t="s">
        <v>61</v>
      </c>
      <c r="AH3" s="1" t="s">
        <v>62</v>
      </c>
      <c r="AI3" s="1" t="s">
        <v>63</v>
      </c>
      <c r="AJ3" s="1" t="s">
        <v>64</v>
      </c>
      <c r="AK3" s="1" t="s">
        <v>65</v>
      </c>
    </row>
    <row r="4" spans="1:37" x14ac:dyDescent="0.2">
      <c r="A4" s="1">
        <v>424</v>
      </c>
      <c r="E4" s="1" t="s">
        <v>98</v>
      </c>
      <c r="H4" s="1">
        <v>2019</v>
      </c>
      <c r="I4" s="1">
        <v>1283</v>
      </c>
      <c r="J4" s="3">
        <v>43525</v>
      </c>
      <c r="K4" s="1" t="s">
        <v>88</v>
      </c>
      <c r="L4" s="1">
        <v>1</v>
      </c>
      <c r="O4" s="4">
        <v>43466</v>
      </c>
      <c r="Q4" s="1">
        <v>22516.9</v>
      </c>
      <c r="R4" s="3">
        <v>43466</v>
      </c>
      <c r="S4" s="1" t="s">
        <v>66</v>
      </c>
      <c r="U4" s="1">
        <v>22516.9</v>
      </c>
      <c r="W4" s="1">
        <v>0</v>
      </c>
      <c r="Y4" s="1">
        <v>1</v>
      </c>
    </row>
    <row r="5" spans="1:37" x14ac:dyDescent="0.2">
      <c r="A5" s="1">
        <v>424</v>
      </c>
      <c r="E5" s="1" t="s">
        <v>98</v>
      </c>
      <c r="H5" s="1">
        <v>2019</v>
      </c>
      <c r="I5" s="1">
        <v>1287</v>
      </c>
      <c r="J5" s="3">
        <v>43526</v>
      </c>
      <c r="K5" s="1" t="s">
        <v>88</v>
      </c>
      <c r="L5" s="1">
        <v>1</v>
      </c>
      <c r="O5" s="4">
        <v>43497</v>
      </c>
      <c r="Q5" s="1">
        <v>22516.9</v>
      </c>
      <c r="R5" s="3">
        <v>43467</v>
      </c>
      <c r="S5" s="1" t="s">
        <v>66</v>
      </c>
      <c r="U5" s="1">
        <v>22516.9</v>
      </c>
      <c r="W5" s="1">
        <v>0</v>
      </c>
      <c r="Y5" s="1">
        <v>2</v>
      </c>
    </row>
    <row r="6" spans="1:37" x14ac:dyDescent="0.2">
      <c r="A6" s="1">
        <v>424</v>
      </c>
      <c r="E6" s="1" t="s">
        <v>98</v>
      </c>
      <c r="H6" s="1">
        <v>2019</v>
      </c>
      <c r="I6" s="1">
        <v>1363</v>
      </c>
      <c r="J6" s="3">
        <v>43527</v>
      </c>
      <c r="K6" s="1" t="s">
        <v>88</v>
      </c>
      <c r="L6" s="1">
        <v>1</v>
      </c>
      <c r="O6" s="4">
        <v>43525</v>
      </c>
      <c r="Q6" s="1">
        <v>22516.9</v>
      </c>
      <c r="R6" s="3">
        <v>43468</v>
      </c>
      <c r="S6" s="1" t="s">
        <v>66</v>
      </c>
      <c r="U6" s="1">
        <v>22516.9</v>
      </c>
      <c r="W6" s="1">
        <v>0</v>
      </c>
      <c r="Y6" s="1">
        <v>3</v>
      </c>
    </row>
    <row r="7" spans="1:37" x14ac:dyDescent="0.2">
      <c r="A7" s="1">
        <v>424</v>
      </c>
      <c r="E7" s="1" t="s">
        <v>98</v>
      </c>
      <c r="H7" s="1">
        <v>2019</v>
      </c>
      <c r="I7" s="1">
        <v>2054</v>
      </c>
      <c r="J7" s="3">
        <v>43528</v>
      </c>
      <c r="K7" s="1" t="s">
        <v>88</v>
      </c>
      <c r="L7" s="1">
        <v>1</v>
      </c>
      <c r="O7" s="4">
        <v>43556</v>
      </c>
      <c r="Q7" s="1">
        <v>22516.9</v>
      </c>
      <c r="R7" s="3">
        <v>43469</v>
      </c>
      <c r="S7" s="1" t="s">
        <v>66</v>
      </c>
      <c r="U7" s="1">
        <v>22516.9</v>
      </c>
      <c r="W7" s="1">
        <v>0</v>
      </c>
      <c r="Y7" s="1">
        <v>4</v>
      </c>
    </row>
    <row r="8" spans="1:37" x14ac:dyDescent="0.2">
      <c r="A8" s="1">
        <v>424</v>
      </c>
      <c r="E8" s="1" t="s">
        <v>98</v>
      </c>
      <c r="H8" s="1">
        <v>2019</v>
      </c>
      <c r="I8" s="1">
        <v>2760</v>
      </c>
      <c r="J8" s="3">
        <v>43529</v>
      </c>
      <c r="K8" s="1" t="s">
        <v>88</v>
      </c>
      <c r="L8" s="1">
        <v>1</v>
      </c>
      <c r="O8" s="4">
        <v>43586</v>
      </c>
      <c r="Q8" s="1">
        <v>22516.9</v>
      </c>
      <c r="R8" s="3">
        <v>43470</v>
      </c>
      <c r="S8" s="1" t="s">
        <v>66</v>
      </c>
      <c r="U8" s="1">
        <v>22516.9</v>
      </c>
      <c r="W8" s="1">
        <v>0</v>
      </c>
      <c r="Y8" s="1">
        <v>5</v>
      </c>
    </row>
    <row r="9" spans="1:37" x14ac:dyDescent="0.2">
      <c r="A9" s="1">
        <v>424</v>
      </c>
      <c r="E9" s="1" t="s">
        <v>98</v>
      </c>
      <c r="H9" s="1">
        <v>2019</v>
      </c>
      <c r="I9" s="1">
        <v>3451</v>
      </c>
      <c r="J9" s="3">
        <v>43530</v>
      </c>
      <c r="K9" s="1" t="s">
        <v>88</v>
      </c>
      <c r="L9" s="1">
        <v>1</v>
      </c>
      <c r="O9" s="4">
        <v>43617</v>
      </c>
      <c r="Q9" s="1">
        <v>22516.9</v>
      </c>
      <c r="R9" s="3">
        <v>43471</v>
      </c>
      <c r="S9" s="1" t="s">
        <v>66</v>
      </c>
      <c r="U9" s="1">
        <v>22516.9</v>
      </c>
      <c r="W9" s="1">
        <v>0</v>
      </c>
      <c r="Y9" s="1">
        <v>6</v>
      </c>
    </row>
    <row r="10" spans="1:37" x14ac:dyDescent="0.2">
      <c r="A10" s="1">
        <v>424</v>
      </c>
      <c r="E10" s="1" t="s">
        <v>98</v>
      </c>
      <c r="H10" s="1">
        <v>2019</v>
      </c>
      <c r="I10" s="1">
        <v>4275</v>
      </c>
      <c r="J10" s="3">
        <v>43531</v>
      </c>
      <c r="K10" s="1" t="s">
        <v>88</v>
      </c>
      <c r="L10" s="1">
        <v>1</v>
      </c>
      <c r="O10" s="4">
        <v>43647</v>
      </c>
      <c r="Q10" s="1">
        <v>22516.9</v>
      </c>
      <c r="R10" s="3">
        <v>43472</v>
      </c>
      <c r="S10" s="1" t="s">
        <v>66</v>
      </c>
      <c r="U10" s="1">
        <v>22516.9</v>
      </c>
      <c r="W10" s="1">
        <v>0</v>
      </c>
      <c r="Y10" s="1">
        <v>7</v>
      </c>
    </row>
    <row r="11" spans="1:37" x14ac:dyDescent="0.2">
      <c r="A11" s="1">
        <v>424</v>
      </c>
      <c r="E11" s="1" t="s">
        <v>98</v>
      </c>
      <c r="H11" s="1">
        <v>2019</v>
      </c>
      <c r="I11" s="1">
        <v>4970</v>
      </c>
      <c r="J11" s="3">
        <v>43532</v>
      </c>
      <c r="K11" s="1" t="s">
        <v>88</v>
      </c>
      <c r="L11" s="1">
        <v>1</v>
      </c>
      <c r="O11" s="4">
        <v>43678</v>
      </c>
      <c r="Q11" s="1">
        <v>22516.9</v>
      </c>
      <c r="R11" s="3">
        <v>43473</v>
      </c>
      <c r="S11" s="1" t="s">
        <v>66</v>
      </c>
      <c r="U11" s="1">
        <v>22516.9</v>
      </c>
      <c r="W11" s="1">
        <v>0</v>
      </c>
      <c r="Y11" s="1">
        <v>8</v>
      </c>
    </row>
    <row r="12" spans="1:37" x14ac:dyDescent="0.2">
      <c r="A12" s="1">
        <v>424</v>
      </c>
      <c r="E12" s="1" t="s">
        <v>98</v>
      </c>
      <c r="H12" s="1">
        <v>2019</v>
      </c>
      <c r="I12" s="1">
        <v>5477</v>
      </c>
      <c r="J12" s="3">
        <v>43533</v>
      </c>
      <c r="K12" s="1" t="s">
        <v>88</v>
      </c>
      <c r="L12" s="1">
        <v>1</v>
      </c>
      <c r="O12" s="4">
        <v>43709</v>
      </c>
      <c r="Q12" s="1">
        <v>22516.9</v>
      </c>
      <c r="R12" s="3">
        <v>43474</v>
      </c>
      <c r="S12" s="1" t="s">
        <v>66</v>
      </c>
      <c r="U12" s="1">
        <v>22516.9</v>
      </c>
      <c r="W12" s="1">
        <v>0</v>
      </c>
      <c r="Y12" s="1">
        <v>9</v>
      </c>
    </row>
    <row r="13" spans="1:37" x14ac:dyDescent="0.2">
      <c r="A13" s="1">
        <v>424</v>
      </c>
      <c r="E13" s="1" t="s">
        <v>98</v>
      </c>
      <c r="H13" s="1">
        <v>2019</v>
      </c>
      <c r="I13" s="1">
        <v>6108</v>
      </c>
      <c r="J13" s="3">
        <v>43534</v>
      </c>
      <c r="K13" s="1" t="s">
        <v>88</v>
      </c>
      <c r="L13" s="1">
        <v>1</v>
      </c>
      <c r="O13" s="4">
        <v>43739</v>
      </c>
      <c r="Q13" s="1">
        <v>22516.9</v>
      </c>
      <c r="R13" s="3">
        <v>43475</v>
      </c>
      <c r="S13" s="1" t="s">
        <v>66</v>
      </c>
      <c r="U13" s="1">
        <v>22516.9</v>
      </c>
      <c r="W13" s="1">
        <v>0</v>
      </c>
      <c r="Y13" s="1">
        <v>10</v>
      </c>
    </row>
    <row r="14" spans="1:37" x14ac:dyDescent="0.2">
      <c r="A14" s="1">
        <v>424</v>
      </c>
      <c r="E14" s="1" t="s">
        <v>98</v>
      </c>
      <c r="H14" s="1">
        <v>2019</v>
      </c>
      <c r="I14" s="1">
        <v>6841</v>
      </c>
      <c r="J14" s="3">
        <v>43535</v>
      </c>
      <c r="K14" s="1" t="s">
        <v>88</v>
      </c>
      <c r="L14" s="1">
        <v>1</v>
      </c>
      <c r="O14" s="4">
        <v>43770</v>
      </c>
      <c r="Q14" s="1">
        <v>22516.9</v>
      </c>
      <c r="R14" s="3">
        <v>43476</v>
      </c>
      <c r="S14" s="1" t="s">
        <v>66</v>
      </c>
      <c r="U14" s="1">
        <v>22516.9</v>
      </c>
      <c r="W14" s="1">
        <v>0</v>
      </c>
      <c r="Y14" s="1">
        <v>11</v>
      </c>
    </row>
    <row r="15" spans="1:37" x14ac:dyDescent="0.2">
      <c r="A15" s="1">
        <v>424</v>
      </c>
      <c r="E15" s="1" t="s">
        <v>98</v>
      </c>
      <c r="H15" s="1">
        <v>2019</v>
      </c>
      <c r="I15" s="1">
        <v>7475</v>
      </c>
      <c r="J15" s="3">
        <v>43536</v>
      </c>
      <c r="K15" s="1" t="s">
        <v>88</v>
      </c>
      <c r="L15" s="1">
        <v>1</v>
      </c>
      <c r="O15" s="4">
        <v>43800</v>
      </c>
      <c r="Q15" s="1">
        <v>22516.9</v>
      </c>
      <c r="R15" s="3">
        <v>43477</v>
      </c>
      <c r="S15" s="1" t="s">
        <v>66</v>
      </c>
      <c r="U15" s="1">
        <v>22516.9</v>
      </c>
      <c r="W15" s="1">
        <v>0</v>
      </c>
      <c r="Y15" s="1">
        <v>12</v>
      </c>
    </row>
    <row r="19" spans="1:8" x14ac:dyDescent="0.2">
      <c r="A19" s="5" t="s">
        <v>67</v>
      </c>
      <c r="B19" s="5" t="s">
        <v>68</v>
      </c>
      <c r="C19" s="5" t="s">
        <v>69</v>
      </c>
      <c r="D19" s="5" t="s">
        <v>70</v>
      </c>
      <c r="E19" s="5" t="s">
        <v>71</v>
      </c>
    </row>
    <row r="20" spans="1:8" x14ac:dyDescent="0.2">
      <c r="A20" s="6">
        <v>2018</v>
      </c>
      <c r="B20" s="9">
        <v>270202.8</v>
      </c>
      <c r="C20" s="8">
        <f>SUMIF(H:H,A20,U:U)</f>
        <v>0</v>
      </c>
      <c r="D20" s="9">
        <f>B20-C20</f>
        <v>270202.8</v>
      </c>
      <c r="E20" s="9"/>
    </row>
    <row r="21" spans="1:8" x14ac:dyDescent="0.2">
      <c r="A21" s="6">
        <v>2019</v>
      </c>
      <c r="B21" s="9"/>
      <c r="C21" s="8">
        <f>SUMIF(H:H,A21,U:U)</f>
        <v>270202.8</v>
      </c>
      <c r="D21" s="9">
        <f>B21-C21</f>
        <v>-270202.8</v>
      </c>
      <c r="E21" s="9"/>
    </row>
    <row r="22" spans="1:8" x14ac:dyDescent="0.2">
      <c r="A22" s="6">
        <v>2020</v>
      </c>
      <c r="B22" s="9"/>
      <c r="C22" s="8">
        <f>SUMIF(H:H,A22,U:U)</f>
        <v>0</v>
      </c>
      <c r="D22" s="9">
        <f>B22-C22</f>
        <v>0</v>
      </c>
      <c r="E22" s="9"/>
    </row>
    <row r="23" spans="1:8" x14ac:dyDescent="0.2">
      <c r="A23" s="6">
        <v>2021</v>
      </c>
      <c r="B23" s="9"/>
      <c r="C23" s="8">
        <f>SUMIF(H:H,A23,U:U)</f>
        <v>0</v>
      </c>
      <c r="D23" s="9">
        <f>B23-C23</f>
        <v>0</v>
      </c>
      <c r="E23" s="9"/>
    </row>
    <row r="24" spans="1:8" x14ac:dyDescent="0.2">
      <c r="A24" s="6"/>
      <c r="B24" s="6"/>
      <c r="C24" s="9"/>
      <c r="D24" s="9"/>
    </row>
    <row r="25" spans="1:8" x14ac:dyDescent="0.2">
      <c r="A25" s="6"/>
      <c r="B25" s="6"/>
      <c r="C25" s="9" t="s">
        <v>72</v>
      </c>
      <c r="D25" s="16">
        <f>SUM(D20:D23)</f>
        <v>0</v>
      </c>
    </row>
    <row r="29" spans="1:8" x14ac:dyDescent="0.2">
      <c r="A29" s="17" t="s">
        <v>73</v>
      </c>
      <c r="B29" s="17" t="s">
        <v>97</v>
      </c>
      <c r="C29" s="17" t="s">
        <v>74</v>
      </c>
      <c r="D29" s="17" t="s">
        <v>100</v>
      </c>
      <c r="E29" s="17" t="s">
        <v>101</v>
      </c>
      <c r="F29" s="17" t="s">
        <v>102</v>
      </c>
      <c r="G29" s="17" t="s">
        <v>103</v>
      </c>
      <c r="H29" s="17" t="s">
        <v>75</v>
      </c>
    </row>
    <row r="30" spans="1:8" x14ac:dyDescent="0.2">
      <c r="A30" s="1">
        <v>1</v>
      </c>
      <c r="B30" s="1" t="s">
        <v>76</v>
      </c>
      <c r="C30" s="1" t="s">
        <v>77</v>
      </c>
      <c r="D30" s="14">
        <f>IF(C30="Werk",5382000,215000)</f>
        <v>215000</v>
      </c>
      <c r="E30" s="14">
        <f>SUMIF(L:L,A30,U:U)</f>
        <v>270202.8</v>
      </c>
      <c r="F30" s="14">
        <f>IF(C30="Werk",1345500,53750)</f>
        <v>53750</v>
      </c>
      <c r="G30" s="14">
        <f>SUMIFS(U:U,L:L,A30,H:H,2021)</f>
        <v>0</v>
      </c>
      <c r="H30" s="1" t="str">
        <f>IF(OR(G30&gt;F30,AND(E30&gt;D30,G30&gt;0)),"Ja","Nee")</f>
        <v>Nee</v>
      </c>
    </row>
  </sheetData>
  <phoneticPr fontId="3" type="noConversion"/>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76983-B7D0-4410-B2D0-98D1687963EC}">
  <sheetPr>
    <tabColor rgb="FFFFFF00"/>
  </sheetPr>
  <dimension ref="A1:AK100"/>
  <sheetViews>
    <sheetView topLeftCell="A73" workbookViewId="0">
      <selection activeCell="I83" sqref="I83:K85"/>
    </sheetView>
  </sheetViews>
  <sheetFormatPr defaultRowHeight="12.75" x14ac:dyDescent="0.2"/>
  <cols>
    <col min="1" max="1" width="12" style="1" customWidth="1"/>
    <col min="2" max="2" width="22.7109375" style="1" bestFit="1" customWidth="1"/>
    <col min="3" max="3" width="41" style="1" bestFit="1" customWidth="1"/>
    <col min="4" max="4" width="35.85546875" style="1" bestFit="1" customWidth="1"/>
    <col min="5" max="5" width="27.28515625" style="1" customWidth="1"/>
    <col min="6" max="6" width="27.5703125" style="1" bestFit="1" customWidth="1"/>
    <col min="7" max="7" width="35.7109375" style="1" bestFit="1" customWidth="1"/>
    <col min="8" max="8" width="19.42578125" style="1" bestFit="1" customWidth="1"/>
    <col min="9" max="9" width="22" style="1" bestFit="1" customWidth="1"/>
    <col min="10" max="10" width="21" style="1" bestFit="1" customWidth="1"/>
    <col min="11" max="11" width="44.7109375" style="1" bestFit="1" customWidth="1"/>
    <col min="12" max="12" width="44.7109375" style="1" customWidth="1"/>
    <col min="13" max="13" width="25.7109375" style="1" bestFit="1" customWidth="1"/>
    <col min="14" max="14" width="26.7109375" style="1" bestFit="1" customWidth="1"/>
    <col min="15" max="15" width="24.85546875" style="1" bestFit="1" customWidth="1"/>
    <col min="16" max="16" width="24.140625" style="1" bestFit="1" customWidth="1"/>
    <col min="17" max="17" width="34.85546875" style="1" bestFit="1" customWidth="1"/>
    <col min="18" max="18" width="20.140625" style="1" bestFit="1" customWidth="1"/>
    <col min="19" max="19" width="11.7109375" style="1" bestFit="1" customWidth="1"/>
    <col min="20" max="20" width="29.7109375" style="1" bestFit="1" customWidth="1"/>
    <col min="21" max="21" width="33.85546875" style="1" bestFit="1" customWidth="1"/>
    <col min="22" max="22" width="18.140625" style="1" bestFit="1" customWidth="1"/>
    <col min="23" max="23" width="26.140625" style="1" bestFit="1" customWidth="1"/>
    <col min="24" max="24" width="7" style="1" bestFit="1" customWidth="1"/>
    <col min="25" max="25" width="11" style="1" bestFit="1" customWidth="1"/>
    <col min="26" max="26" width="22.140625" style="1" bestFit="1" customWidth="1"/>
    <col min="27" max="27" width="21.140625" style="1" bestFit="1" customWidth="1"/>
    <col min="28" max="28" width="33.42578125" style="1" bestFit="1" customWidth="1"/>
    <col min="29" max="29" width="25" style="1" bestFit="1" customWidth="1"/>
    <col min="30" max="30" width="19.5703125" style="1" bestFit="1" customWidth="1"/>
    <col min="31" max="31" width="19" style="1" bestFit="1" customWidth="1"/>
    <col min="32" max="32" width="22.85546875" style="1" bestFit="1" customWidth="1"/>
    <col min="33" max="33" width="17.7109375" style="1" bestFit="1" customWidth="1"/>
    <col min="34" max="34" width="11.85546875" style="1" bestFit="1" customWidth="1"/>
    <col min="35" max="35" width="23" style="1" bestFit="1" customWidth="1"/>
    <col min="36" max="36" width="18.28515625" style="1" bestFit="1" customWidth="1"/>
    <col min="37" max="37" width="16.42578125" style="1" bestFit="1" customWidth="1"/>
    <col min="38" max="16384" width="9.140625" style="1"/>
  </cols>
  <sheetData>
    <row r="1" spans="1:37" x14ac:dyDescent="0.2">
      <c r="A1" s="1" t="s">
        <v>0</v>
      </c>
      <c r="B1" s="1" t="s">
        <v>1</v>
      </c>
      <c r="C1" s="1" t="s">
        <v>2</v>
      </c>
      <c r="D1" s="1" t="s">
        <v>3</v>
      </c>
      <c r="E1" s="1" t="s">
        <v>4</v>
      </c>
      <c r="F1" s="1" t="s">
        <v>5</v>
      </c>
      <c r="G1" s="1" t="s">
        <v>6</v>
      </c>
      <c r="H1" s="1" t="s">
        <v>7</v>
      </c>
      <c r="I1" s="1" t="s">
        <v>8</v>
      </c>
      <c r="J1" s="1" t="s">
        <v>9</v>
      </c>
      <c r="K1" s="1" t="s">
        <v>10</v>
      </c>
      <c r="M1" s="1" t="s">
        <v>11</v>
      </c>
      <c r="N1" s="1" t="s">
        <v>12</v>
      </c>
      <c r="O1" s="1" t="s">
        <v>13</v>
      </c>
      <c r="P1" s="1" t="s">
        <v>14</v>
      </c>
    </row>
    <row r="2" spans="1:37" ht="25.5" x14ac:dyDescent="0.2">
      <c r="A2" s="1" t="s">
        <v>15</v>
      </c>
      <c r="B2" s="2" t="s">
        <v>16</v>
      </c>
      <c r="C2" s="1" t="s">
        <v>17</v>
      </c>
      <c r="D2" s="2" t="s">
        <v>18</v>
      </c>
      <c r="E2" s="1" t="s">
        <v>19</v>
      </c>
      <c r="F2" s="2" t="s">
        <v>20</v>
      </c>
      <c r="G2" s="2" t="s">
        <v>21</v>
      </c>
      <c r="H2" s="2" t="s">
        <v>22</v>
      </c>
      <c r="I2" s="1" t="s">
        <v>23</v>
      </c>
      <c r="J2" s="2" t="s">
        <v>24</v>
      </c>
      <c r="K2" s="1" t="s">
        <v>25</v>
      </c>
      <c r="M2" s="1" t="s">
        <v>26</v>
      </c>
      <c r="N2" s="2" t="s">
        <v>27</v>
      </c>
      <c r="O2" s="2" t="s">
        <v>28</v>
      </c>
      <c r="P2" s="2" t="s">
        <v>29</v>
      </c>
    </row>
    <row r="3" spans="1:37" x14ac:dyDescent="0.2">
      <c r="A3" s="1" t="s">
        <v>30</v>
      </c>
      <c r="B3" s="1" t="s">
        <v>31</v>
      </c>
      <c r="C3" s="1" t="s">
        <v>32</v>
      </c>
      <c r="D3" s="1" t="s">
        <v>33</v>
      </c>
      <c r="E3" s="1" t="s">
        <v>34</v>
      </c>
      <c r="F3" s="1" t="s">
        <v>35</v>
      </c>
      <c r="G3" s="1" t="s">
        <v>36</v>
      </c>
      <c r="H3" s="1" t="s">
        <v>37</v>
      </c>
      <c r="I3" s="1" t="s">
        <v>38</v>
      </c>
      <c r="J3" s="1" t="s">
        <v>39</v>
      </c>
      <c r="K3" s="1" t="s">
        <v>40</v>
      </c>
      <c r="L3" s="1" t="s">
        <v>95</v>
      </c>
      <c r="M3" s="1" t="s">
        <v>41</v>
      </c>
      <c r="N3" s="1" t="s">
        <v>42</v>
      </c>
      <c r="O3" s="1" t="s">
        <v>43</v>
      </c>
      <c r="P3" s="1" t="s">
        <v>44</v>
      </c>
      <c r="Q3" s="1" t="s">
        <v>45</v>
      </c>
      <c r="R3" s="1" t="s">
        <v>46</v>
      </c>
      <c r="S3" s="1" t="s">
        <v>47</v>
      </c>
      <c r="T3" s="1" t="s">
        <v>48</v>
      </c>
      <c r="U3" s="1" t="s">
        <v>49</v>
      </c>
      <c r="V3" s="1" t="s">
        <v>50</v>
      </c>
      <c r="W3" s="1" t="s">
        <v>51</v>
      </c>
      <c r="X3" s="1" t="s">
        <v>52</v>
      </c>
      <c r="Y3" s="1" t="s">
        <v>53</v>
      </c>
      <c r="Z3" s="1" t="s">
        <v>54</v>
      </c>
      <c r="AA3" s="1" t="s">
        <v>55</v>
      </c>
      <c r="AB3" s="1" t="s">
        <v>56</v>
      </c>
      <c r="AC3" s="1" t="s">
        <v>57</v>
      </c>
      <c r="AD3" s="1" t="s">
        <v>58</v>
      </c>
      <c r="AE3" s="1" t="s">
        <v>59</v>
      </c>
      <c r="AF3" s="1" t="s">
        <v>60</v>
      </c>
      <c r="AG3" s="1" t="s">
        <v>61</v>
      </c>
      <c r="AH3" s="1" t="s">
        <v>62</v>
      </c>
      <c r="AI3" s="1" t="s">
        <v>63</v>
      </c>
      <c r="AJ3" s="1" t="s">
        <v>64</v>
      </c>
      <c r="AK3" s="1" t="s">
        <v>65</v>
      </c>
    </row>
    <row r="4" spans="1:37" x14ac:dyDescent="0.2">
      <c r="A4" s="1">
        <v>246</v>
      </c>
      <c r="D4" s="1">
        <v>0</v>
      </c>
      <c r="E4" s="1" t="s">
        <v>87</v>
      </c>
      <c r="H4" s="1">
        <v>2019</v>
      </c>
      <c r="J4" s="3">
        <v>43567</v>
      </c>
      <c r="K4" s="1" t="s">
        <v>89</v>
      </c>
      <c r="L4" s="1">
        <v>4</v>
      </c>
      <c r="O4" s="4">
        <v>43497</v>
      </c>
      <c r="Q4" s="1">
        <v>11398.2</v>
      </c>
      <c r="R4" s="3">
        <v>43519</v>
      </c>
      <c r="T4" s="1">
        <v>1978.2</v>
      </c>
      <c r="U4" s="1">
        <v>9420</v>
      </c>
      <c r="Y4" s="1">
        <v>1</v>
      </c>
    </row>
    <row r="5" spans="1:37" x14ac:dyDescent="0.2">
      <c r="A5" s="1">
        <v>246</v>
      </c>
      <c r="D5" s="1">
        <v>0</v>
      </c>
      <c r="E5" s="1" t="s">
        <v>87</v>
      </c>
      <c r="H5" s="1">
        <v>2019</v>
      </c>
      <c r="J5" s="3">
        <v>43568</v>
      </c>
      <c r="K5" s="1" t="s">
        <v>89</v>
      </c>
      <c r="L5" s="2">
        <v>4</v>
      </c>
      <c r="O5" s="4">
        <v>43525</v>
      </c>
      <c r="Q5" s="1">
        <v>30250</v>
      </c>
      <c r="R5" s="3">
        <v>43520</v>
      </c>
      <c r="T5" s="1">
        <v>5250</v>
      </c>
      <c r="U5" s="1">
        <v>25000</v>
      </c>
      <c r="Y5" s="1">
        <v>2</v>
      </c>
    </row>
    <row r="6" spans="1:37" x14ac:dyDescent="0.2">
      <c r="A6" s="1">
        <v>246</v>
      </c>
      <c r="D6" s="1">
        <v>0</v>
      </c>
      <c r="E6" s="1" t="s">
        <v>87</v>
      </c>
      <c r="H6" s="1">
        <v>2019</v>
      </c>
      <c r="J6" s="3">
        <v>43569</v>
      </c>
      <c r="K6" s="1" t="s">
        <v>89</v>
      </c>
      <c r="L6" s="1">
        <v>4</v>
      </c>
      <c r="O6" s="4">
        <v>43556</v>
      </c>
      <c r="Q6" s="1">
        <v>2483.5300000000002</v>
      </c>
      <c r="R6" s="3">
        <v>43521</v>
      </c>
      <c r="T6" s="1">
        <v>431.03</v>
      </c>
      <c r="U6" s="1">
        <v>2052.5</v>
      </c>
      <c r="Y6" s="1">
        <v>3</v>
      </c>
    </row>
    <row r="7" spans="1:37" x14ac:dyDescent="0.2">
      <c r="A7" s="1">
        <v>246</v>
      </c>
      <c r="D7" s="1">
        <v>0</v>
      </c>
      <c r="E7" s="1" t="s">
        <v>87</v>
      </c>
      <c r="H7" s="1">
        <v>2019</v>
      </c>
      <c r="J7" s="3">
        <v>43570</v>
      </c>
      <c r="K7" s="1" t="s">
        <v>89</v>
      </c>
      <c r="L7" s="1">
        <v>4</v>
      </c>
      <c r="O7" s="4">
        <v>43586</v>
      </c>
      <c r="Q7" s="1">
        <v>18150</v>
      </c>
      <c r="R7" s="3">
        <v>43522</v>
      </c>
      <c r="T7" s="1">
        <v>3150</v>
      </c>
      <c r="U7" s="1">
        <v>15000</v>
      </c>
      <c r="Y7" s="1">
        <v>4</v>
      </c>
    </row>
    <row r="8" spans="1:37" x14ac:dyDescent="0.2">
      <c r="A8" s="1">
        <v>246</v>
      </c>
      <c r="D8" s="1">
        <v>0</v>
      </c>
      <c r="E8" s="1" t="s">
        <v>87</v>
      </c>
      <c r="H8" s="1">
        <v>2019</v>
      </c>
      <c r="J8" s="3">
        <v>43571</v>
      </c>
      <c r="K8" s="1" t="s">
        <v>89</v>
      </c>
      <c r="L8" s="1">
        <v>4</v>
      </c>
      <c r="O8" s="4">
        <v>43617</v>
      </c>
      <c r="Q8" s="1">
        <v>1213.03</v>
      </c>
      <c r="R8" s="3">
        <v>43523</v>
      </c>
      <c r="T8" s="1">
        <v>210.53</v>
      </c>
      <c r="U8" s="1">
        <v>1002.5</v>
      </c>
      <c r="Y8" s="1">
        <v>5</v>
      </c>
    </row>
    <row r="9" spans="1:37" x14ac:dyDescent="0.2">
      <c r="A9" s="1">
        <v>246</v>
      </c>
      <c r="D9" s="1">
        <v>0</v>
      </c>
      <c r="E9" s="1" t="s">
        <v>87</v>
      </c>
      <c r="H9" s="1">
        <v>2019</v>
      </c>
      <c r="J9" s="3">
        <v>43572</v>
      </c>
      <c r="K9" s="1" t="s">
        <v>89</v>
      </c>
      <c r="L9" s="1">
        <v>4</v>
      </c>
      <c r="O9" s="4">
        <v>43647</v>
      </c>
      <c r="Q9" s="1">
        <v>18186.3</v>
      </c>
      <c r="R9" s="3">
        <v>43524</v>
      </c>
      <c r="T9" s="1">
        <v>3156.3</v>
      </c>
      <c r="U9" s="1">
        <v>15030</v>
      </c>
      <c r="Y9" s="1">
        <v>6</v>
      </c>
    </row>
    <row r="10" spans="1:37" x14ac:dyDescent="0.2">
      <c r="A10" s="1">
        <v>246</v>
      </c>
      <c r="D10" s="1">
        <v>0</v>
      </c>
      <c r="E10" s="1" t="s">
        <v>87</v>
      </c>
      <c r="H10" s="1">
        <v>2019</v>
      </c>
      <c r="J10" s="3">
        <v>43573</v>
      </c>
      <c r="K10" s="1" t="s">
        <v>89</v>
      </c>
      <c r="L10" s="1">
        <v>4</v>
      </c>
      <c r="O10" s="4">
        <v>43678</v>
      </c>
      <c r="Q10" s="1">
        <v>-18186.3</v>
      </c>
      <c r="R10" s="3">
        <v>43525</v>
      </c>
      <c r="T10" s="1">
        <v>-3156.3</v>
      </c>
      <c r="U10" s="1">
        <v>-15030</v>
      </c>
      <c r="Y10" s="1">
        <v>7</v>
      </c>
    </row>
    <row r="11" spans="1:37" x14ac:dyDescent="0.2">
      <c r="A11" s="1">
        <v>246</v>
      </c>
      <c r="D11" s="1">
        <v>0</v>
      </c>
      <c r="E11" s="1" t="s">
        <v>87</v>
      </c>
      <c r="H11" s="1">
        <v>2019</v>
      </c>
      <c r="J11" s="3">
        <v>43574</v>
      </c>
      <c r="K11" s="1" t="s">
        <v>89</v>
      </c>
      <c r="L11" s="1">
        <v>4</v>
      </c>
      <c r="O11" s="4">
        <v>43709</v>
      </c>
      <c r="Q11" s="1">
        <v>15125</v>
      </c>
      <c r="R11" s="3">
        <v>43526</v>
      </c>
      <c r="T11" s="1">
        <v>2625</v>
      </c>
      <c r="U11" s="1">
        <v>12500</v>
      </c>
      <c r="Y11" s="1">
        <v>8</v>
      </c>
    </row>
    <row r="12" spans="1:37" x14ac:dyDescent="0.2">
      <c r="A12" s="1">
        <v>246</v>
      </c>
      <c r="D12" s="1">
        <v>0</v>
      </c>
      <c r="E12" s="1" t="s">
        <v>87</v>
      </c>
      <c r="H12" s="1">
        <v>2019</v>
      </c>
      <c r="J12" s="3">
        <v>43575</v>
      </c>
      <c r="K12" s="1" t="s">
        <v>89</v>
      </c>
      <c r="L12" s="1">
        <v>4</v>
      </c>
      <c r="O12" s="4">
        <v>43739</v>
      </c>
      <c r="Q12" s="1">
        <v>2504.6999999999998</v>
      </c>
      <c r="R12" s="3">
        <v>43527</v>
      </c>
      <c r="T12" s="1">
        <v>434.7</v>
      </c>
      <c r="U12" s="1">
        <v>2070</v>
      </c>
      <c r="Y12" s="1">
        <v>9</v>
      </c>
    </row>
    <row r="13" spans="1:37" x14ac:dyDescent="0.2">
      <c r="A13" s="1">
        <v>246</v>
      </c>
      <c r="D13" s="1">
        <v>0</v>
      </c>
      <c r="E13" s="1" t="s">
        <v>87</v>
      </c>
      <c r="H13" s="1">
        <v>2019</v>
      </c>
      <c r="J13" s="3">
        <v>43576</v>
      </c>
      <c r="K13" s="1" t="s">
        <v>89</v>
      </c>
      <c r="L13" s="1">
        <v>4</v>
      </c>
      <c r="O13" s="4">
        <v>43770</v>
      </c>
      <c r="Q13" s="1">
        <v>556.6</v>
      </c>
      <c r="R13" s="3">
        <v>43528</v>
      </c>
      <c r="T13" s="1">
        <v>96.6</v>
      </c>
      <c r="U13" s="1">
        <v>460</v>
      </c>
      <c r="Y13" s="1">
        <v>10</v>
      </c>
    </row>
    <row r="14" spans="1:37" x14ac:dyDescent="0.2">
      <c r="A14" s="1">
        <v>246</v>
      </c>
      <c r="D14" s="1">
        <v>0</v>
      </c>
      <c r="E14" s="1" t="s">
        <v>87</v>
      </c>
      <c r="H14" s="1">
        <v>2019</v>
      </c>
      <c r="J14" s="3">
        <v>43577</v>
      </c>
      <c r="K14" s="1" t="s">
        <v>89</v>
      </c>
      <c r="L14" s="1">
        <v>4</v>
      </c>
      <c r="O14" s="4">
        <v>43800</v>
      </c>
      <c r="Q14" s="1">
        <v>12100</v>
      </c>
      <c r="R14" s="3">
        <v>43529</v>
      </c>
      <c r="T14" s="1">
        <v>2100</v>
      </c>
      <c r="U14" s="1">
        <v>10000</v>
      </c>
      <c r="Y14" s="1">
        <v>11</v>
      </c>
    </row>
    <row r="15" spans="1:37" x14ac:dyDescent="0.2">
      <c r="A15" s="1">
        <v>246</v>
      </c>
      <c r="D15" s="1">
        <v>0</v>
      </c>
      <c r="E15" s="1" t="s">
        <v>87</v>
      </c>
      <c r="H15" s="1">
        <v>2019</v>
      </c>
      <c r="J15" s="3">
        <v>43578</v>
      </c>
      <c r="K15" s="1" t="s">
        <v>89</v>
      </c>
      <c r="L15" s="1">
        <v>4</v>
      </c>
      <c r="O15" s="4">
        <v>43466</v>
      </c>
      <c r="Q15" s="1">
        <v>4356</v>
      </c>
      <c r="R15" s="3">
        <v>43530</v>
      </c>
      <c r="T15" s="1">
        <v>756</v>
      </c>
      <c r="U15" s="1">
        <v>3600</v>
      </c>
      <c r="Y15" s="1">
        <v>12</v>
      </c>
    </row>
    <row r="16" spans="1:37" x14ac:dyDescent="0.2">
      <c r="A16" s="1">
        <v>246</v>
      </c>
      <c r="D16" s="1">
        <v>0</v>
      </c>
      <c r="E16" s="1" t="s">
        <v>87</v>
      </c>
      <c r="H16" s="1">
        <v>2019</v>
      </c>
      <c r="J16" s="3">
        <v>43579</v>
      </c>
      <c r="K16" s="1" t="s">
        <v>89</v>
      </c>
      <c r="L16" s="1">
        <v>4</v>
      </c>
      <c r="O16" s="4">
        <v>43497</v>
      </c>
      <c r="Q16" s="1">
        <v>9915.9500000000007</v>
      </c>
      <c r="R16" s="3">
        <v>43531</v>
      </c>
      <c r="T16" s="1">
        <v>1720.95</v>
      </c>
      <c r="U16" s="1">
        <v>8195</v>
      </c>
      <c r="Y16" s="1">
        <v>13</v>
      </c>
    </row>
    <row r="17" spans="1:31" x14ac:dyDescent="0.2">
      <c r="A17" s="1">
        <v>246</v>
      </c>
      <c r="D17" s="1">
        <v>0</v>
      </c>
      <c r="E17" s="1" t="s">
        <v>87</v>
      </c>
      <c r="H17" s="1">
        <v>2019</v>
      </c>
      <c r="J17" s="3">
        <v>43580</v>
      </c>
      <c r="K17" s="1" t="s">
        <v>89</v>
      </c>
      <c r="L17" s="1">
        <v>4</v>
      </c>
      <c r="O17" s="4">
        <v>43525</v>
      </c>
      <c r="Q17" s="1">
        <v>3221.63</v>
      </c>
      <c r="R17" s="3">
        <v>43532</v>
      </c>
      <c r="T17" s="1">
        <v>559.13</v>
      </c>
      <c r="U17" s="1">
        <v>2662.5</v>
      </c>
      <c r="Y17" s="1">
        <v>14</v>
      </c>
    </row>
    <row r="18" spans="1:31" x14ac:dyDescent="0.2">
      <c r="A18" s="1">
        <v>246</v>
      </c>
      <c r="D18" s="1">
        <v>0</v>
      </c>
      <c r="E18" s="1" t="s">
        <v>87</v>
      </c>
      <c r="H18" s="1">
        <v>2019</v>
      </c>
      <c r="J18" s="3">
        <v>43581</v>
      </c>
      <c r="K18" s="1" t="s">
        <v>89</v>
      </c>
      <c r="L18" s="1">
        <v>4</v>
      </c>
      <c r="O18" s="4">
        <v>43556</v>
      </c>
      <c r="Q18" s="1">
        <v>18906.25</v>
      </c>
      <c r="R18" s="3">
        <v>43533</v>
      </c>
      <c r="T18" s="1">
        <v>3281.25</v>
      </c>
      <c r="U18" s="1">
        <v>15625</v>
      </c>
      <c r="Y18" s="1">
        <v>15</v>
      </c>
    </row>
    <row r="19" spans="1:31" x14ac:dyDescent="0.2">
      <c r="A19" s="1">
        <v>246</v>
      </c>
      <c r="D19" s="1">
        <v>0</v>
      </c>
      <c r="E19" s="1" t="s">
        <v>87</v>
      </c>
      <c r="H19" s="1">
        <v>2019</v>
      </c>
      <c r="J19" s="3">
        <v>43582</v>
      </c>
      <c r="K19" s="1" t="s">
        <v>89</v>
      </c>
      <c r="L19" s="1">
        <v>4</v>
      </c>
      <c r="O19" s="4">
        <v>43586</v>
      </c>
      <c r="Q19" s="1">
        <v>2190.1</v>
      </c>
      <c r="R19" s="3">
        <v>43534</v>
      </c>
      <c r="T19" s="1">
        <v>380.1</v>
      </c>
      <c r="U19" s="1">
        <v>1810</v>
      </c>
      <c r="Y19" s="1">
        <v>16</v>
      </c>
    </row>
    <row r="20" spans="1:31" x14ac:dyDescent="0.2">
      <c r="A20" s="1">
        <v>246</v>
      </c>
      <c r="D20" s="1">
        <v>0</v>
      </c>
      <c r="E20" s="1" t="s">
        <v>87</v>
      </c>
      <c r="H20" s="1">
        <v>2019</v>
      </c>
      <c r="J20" s="3">
        <v>43868</v>
      </c>
      <c r="K20" s="1" t="s">
        <v>89</v>
      </c>
      <c r="L20" s="1">
        <v>4</v>
      </c>
      <c r="O20" s="4">
        <v>43617</v>
      </c>
      <c r="Q20" s="1">
        <v>1510.99</v>
      </c>
      <c r="R20" s="3">
        <v>43535</v>
      </c>
      <c r="T20" s="1">
        <v>262.24</v>
      </c>
      <c r="U20" s="1">
        <v>1248.75</v>
      </c>
      <c r="Y20" s="1">
        <v>17</v>
      </c>
    </row>
    <row r="21" spans="1:31" x14ac:dyDescent="0.2">
      <c r="A21" s="1">
        <v>246</v>
      </c>
      <c r="D21" s="1">
        <v>0</v>
      </c>
      <c r="E21" s="1" t="s">
        <v>87</v>
      </c>
      <c r="H21" s="1">
        <v>2019</v>
      </c>
      <c r="J21" s="3">
        <v>43869</v>
      </c>
      <c r="K21" s="1" t="s">
        <v>89</v>
      </c>
      <c r="L21" s="1">
        <v>4</v>
      </c>
      <c r="O21" s="4">
        <v>43647</v>
      </c>
      <c r="Q21" s="1">
        <v>3291.2</v>
      </c>
      <c r="R21" s="3">
        <v>43536</v>
      </c>
      <c r="T21" s="1">
        <v>571.20000000000005</v>
      </c>
      <c r="U21" s="1">
        <v>2720</v>
      </c>
      <c r="Y21" s="1">
        <v>18</v>
      </c>
    </row>
    <row r="22" spans="1:31" x14ac:dyDescent="0.2">
      <c r="A22" s="1">
        <v>246</v>
      </c>
      <c r="D22" s="1">
        <v>0</v>
      </c>
      <c r="E22" s="1" t="s">
        <v>87</v>
      </c>
      <c r="H22" s="1">
        <v>2020</v>
      </c>
      <c r="J22" s="3">
        <v>43870</v>
      </c>
      <c r="K22" s="1" t="s">
        <v>89</v>
      </c>
      <c r="L22" s="1">
        <v>4</v>
      </c>
      <c r="O22" s="4">
        <v>43831</v>
      </c>
      <c r="Q22" s="1">
        <v>18906.25</v>
      </c>
      <c r="R22" s="3">
        <v>43853</v>
      </c>
      <c r="U22" s="1">
        <v>18906.25</v>
      </c>
      <c r="Y22" s="1">
        <v>1</v>
      </c>
    </row>
    <row r="23" spans="1:31" x14ac:dyDescent="0.2">
      <c r="A23" s="1">
        <v>246</v>
      </c>
      <c r="D23" s="1">
        <v>0</v>
      </c>
      <c r="E23" s="1" t="s">
        <v>87</v>
      </c>
      <c r="H23" s="1">
        <v>2020</v>
      </c>
      <c r="J23" s="3">
        <v>43871</v>
      </c>
      <c r="K23" s="1" t="s">
        <v>89</v>
      </c>
      <c r="L23" s="1">
        <v>4</v>
      </c>
      <c r="O23" s="4">
        <v>43862</v>
      </c>
      <c r="Q23" s="1">
        <v>9304.9</v>
      </c>
      <c r="R23" s="3">
        <v>43854</v>
      </c>
      <c r="T23" s="1">
        <v>1614.9</v>
      </c>
      <c r="U23" s="1">
        <v>7690</v>
      </c>
      <c r="Y23" s="1">
        <v>2</v>
      </c>
    </row>
    <row r="24" spans="1:31" x14ac:dyDescent="0.2">
      <c r="A24" s="1">
        <v>246</v>
      </c>
      <c r="D24" s="1">
        <v>0</v>
      </c>
      <c r="E24" s="1" t="s">
        <v>87</v>
      </c>
      <c r="H24" s="1">
        <v>2020</v>
      </c>
      <c r="J24" s="3">
        <v>43872</v>
      </c>
      <c r="K24" s="1" t="s">
        <v>89</v>
      </c>
      <c r="L24" s="1">
        <v>4</v>
      </c>
      <c r="O24" s="4">
        <v>43891</v>
      </c>
      <c r="Q24" s="1">
        <v>75625</v>
      </c>
      <c r="R24" s="3">
        <v>43855</v>
      </c>
      <c r="U24" s="1">
        <v>75625</v>
      </c>
      <c r="Y24" s="1">
        <v>3</v>
      </c>
    </row>
    <row r="25" spans="1:31" x14ac:dyDescent="0.2">
      <c r="A25" s="1">
        <v>246</v>
      </c>
      <c r="D25" s="1">
        <v>0</v>
      </c>
      <c r="E25" s="1" t="s">
        <v>87</v>
      </c>
      <c r="H25" s="1">
        <v>2020</v>
      </c>
      <c r="J25" s="3">
        <v>43873</v>
      </c>
      <c r="K25" s="1" t="s">
        <v>89</v>
      </c>
      <c r="L25" s="1">
        <v>4</v>
      </c>
      <c r="O25" s="4">
        <v>43922</v>
      </c>
      <c r="Q25" s="1">
        <v>2190.1</v>
      </c>
      <c r="R25" s="3">
        <v>43856</v>
      </c>
      <c r="T25" s="1">
        <v>380.1</v>
      </c>
      <c r="U25" s="1">
        <v>1810</v>
      </c>
      <c r="Y25" s="1">
        <v>4</v>
      </c>
      <c r="AA25" s="3"/>
      <c r="AC25" s="4"/>
      <c r="AD25" s="3"/>
      <c r="AE25" s="3"/>
    </row>
    <row r="26" spans="1:31" x14ac:dyDescent="0.2">
      <c r="A26" s="1">
        <v>246</v>
      </c>
      <c r="D26" s="1">
        <v>0</v>
      </c>
      <c r="E26" s="1" t="s">
        <v>87</v>
      </c>
      <c r="H26" s="1">
        <v>2020</v>
      </c>
      <c r="J26" s="3">
        <v>43874</v>
      </c>
      <c r="K26" s="1" t="s">
        <v>89</v>
      </c>
      <c r="L26" s="1">
        <v>4</v>
      </c>
      <c r="O26" s="4">
        <v>43952</v>
      </c>
      <c r="Q26" s="1">
        <v>12628.77</v>
      </c>
      <c r="R26" s="3">
        <v>43857</v>
      </c>
      <c r="T26" s="1">
        <v>2191.77</v>
      </c>
      <c r="U26" s="1">
        <v>10437</v>
      </c>
      <c r="Y26" s="1">
        <v>5</v>
      </c>
    </row>
    <row r="27" spans="1:31" x14ac:dyDescent="0.2">
      <c r="A27" s="1">
        <v>246</v>
      </c>
      <c r="D27" s="1">
        <v>0</v>
      </c>
      <c r="E27" s="1" t="s">
        <v>87</v>
      </c>
      <c r="H27" s="1">
        <v>2020</v>
      </c>
      <c r="J27" s="3">
        <v>43875</v>
      </c>
      <c r="K27" s="1" t="s">
        <v>89</v>
      </c>
      <c r="L27" s="1">
        <v>4</v>
      </c>
      <c r="O27" s="4">
        <v>43983</v>
      </c>
      <c r="Q27" s="1">
        <v>9244</v>
      </c>
      <c r="R27" s="3">
        <v>43858</v>
      </c>
      <c r="T27" s="1">
        <v>1604</v>
      </c>
      <c r="U27" s="1">
        <v>7640</v>
      </c>
      <c r="Y27" s="1">
        <v>6</v>
      </c>
      <c r="AA27" s="3"/>
      <c r="AC27" s="4"/>
      <c r="AD27" s="3"/>
      <c r="AE27" s="3"/>
    </row>
    <row r="28" spans="1:31" x14ac:dyDescent="0.2">
      <c r="A28" s="1">
        <v>246</v>
      </c>
      <c r="D28" s="1">
        <v>0</v>
      </c>
      <c r="E28" s="1" t="s">
        <v>87</v>
      </c>
      <c r="H28" s="1">
        <v>2020</v>
      </c>
      <c r="J28" s="3">
        <v>43876</v>
      </c>
      <c r="K28" s="1" t="s">
        <v>89</v>
      </c>
      <c r="L28" s="1">
        <v>4</v>
      </c>
      <c r="O28" s="4">
        <v>44013</v>
      </c>
      <c r="Q28" s="1">
        <v>10039.370000000001</v>
      </c>
      <c r="R28" s="3">
        <v>43859</v>
      </c>
      <c r="T28" s="1">
        <v>1742.37</v>
      </c>
      <c r="U28" s="1">
        <v>8297</v>
      </c>
      <c r="Y28" s="1">
        <v>7</v>
      </c>
    </row>
    <row r="29" spans="1:31" x14ac:dyDescent="0.2">
      <c r="A29" s="1">
        <v>246</v>
      </c>
      <c r="D29" s="1">
        <v>0</v>
      </c>
      <c r="E29" s="1" t="s">
        <v>87</v>
      </c>
      <c r="H29" s="1">
        <v>2020</v>
      </c>
      <c r="J29" s="3">
        <v>43877</v>
      </c>
      <c r="K29" s="1" t="s">
        <v>89</v>
      </c>
      <c r="L29" s="1">
        <v>4</v>
      </c>
      <c r="O29" s="4">
        <v>44044</v>
      </c>
      <c r="Q29" s="1">
        <v>41140</v>
      </c>
      <c r="R29" s="3">
        <v>43860</v>
      </c>
      <c r="T29" s="1">
        <v>7140</v>
      </c>
      <c r="U29" s="1">
        <v>34000</v>
      </c>
      <c r="Y29" s="1">
        <v>8</v>
      </c>
    </row>
    <row r="30" spans="1:31" x14ac:dyDescent="0.2">
      <c r="A30" s="1">
        <v>246</v>
      </c>
      <c r="D30" s="1">
        <v>0</v>
      </c>
      <c r="E30" s="1" t="s">
        <v>87</v>
      </c>
      <c r="H30" s="1">
        <v>2020</v>
      </c>
      <c r="J30" s="3">
        <v>43878</v>
      </c>
      <c r="K30" s="1" t="s">
        <v>91</v>
      </c>
      <c r="L30" s="1">
        <v>2</v>
      </c>
      <c r="O30" s="4">
        <v>44075</v>
      </c>
      <c r="Q30" s="1">
        <v>3188.96</v>
      </c>
      <c r="R30" s="3">
        <v>43861</v>
      </c>
      <c r="T30" s="1">
        <v>553.46</v>
      </c>
      <c r="U30" s="1">
        <v>2635.5</v>
      </c>
      <c r="Y30" s="1">
        <v>9</v>
      </c>
    </row>
    <row r="31" spans="1:31" x14ac:dyDescent="0.2">
      <c r="A31" s="1">
        <v>246</v>
      </c>
      <c r="D31" s="1">
        <v>0</v>
      </c>
      <c r="E31" s="1" t="s">
        <v>87</v>
      </c>
      <c r="H31" s="1">
        <v>2020</v>
      </c>
      <c r="J31" s="3">
        <v>43879</v>
      </c>
      <c r="K31" s="1" t="s">
        <v>91</v>
      </c>
      <c r="L31" s="1">
        <v>2</v>
      </c>
      <c r="O31" s="4">
        <v>44105</v>
      </c>
      <c r="Q31" s="1">
        <v>4700.8500000000004</v>
      </c>
      <c r="R31" s="3">
        <v>43862</v>
      </c>
      <c r="T31" s="1">
        <v>815.85</v>
      </c>
      <c r="U31" s="1">
        <v>3885</v>
      </c>
      <c r="Y31" s="1">
        <v>10</v>
      </c>
    </row>
    <row r="32" spans="1:31" x14ac:dyDescent="0.2">
      <c r="A32" s="1">
        <v>246</v>
      </c>
      <c r="D32" s="1">
        <v>0</v>
      </c>
      <c r="E32" s="1" t="s">
        <v>87</v>
      </c>
      <c r="H32" s="1">
        <v>2020</v>
      </c>
      <c r="J32" s="3">
        <v>43880</v>
      </c>
      <c r="K32" s="1" t="s">
        <v>91</v>
      </c>
      <c r="L32" s="1">
        <v>2</v>
      </c>
      <c r="O32" s="4">
        <v>44136</v>
      </c>
      <c r="Q32" s="1">
        <v>11942.7</v>
      </c>
      <c r="R32" s="3">
        <v>43863</v>
      </c>
      <c r="T32" s="1">
        <v>2072.6999999999998</v>
      </c>
      <c r="U32" s="1">
        <v>9870</v>
      </c>
      <c r="Y32" s="1">
        <v>11</v>
      </c>
    </row>
    <row r="33" spans="1:25" x14ac:dyDescent="0.2">
      <c r="A33" s="1">
        <v>246</v>
      </c>
      <c r="D33" s="1">
        <v>0</v>
      </c>
      <c r="E33" s="1" t="s">
        <v>87</v>
      </c>
      <c r="H33" s="1">
        <v>2020</v>
      </c>
      <c r="J33" s="3">
        <v>43881</v>
      </c>
      <c r="K33" s="1" t="s">
        <v>89</v>
      </c>
      <c r="L33" s="1">
        <v>4</v>
      </c>
      <c r="O33" s="4">
        <v>44166</v>
      </c>
      <c r="Q33" s="1">
        <v>42047.5</v>
      </c>
      <c r="R33" s="3">
        <v>43864</v>
      </c>
      <c r="T33" s="1">
        <v>7297.5</v>
      </c>
      <c r="U33" s="1">
        <v>34750</v>
      </c>
      <c r="Y33" s="1">
        <v>12</v>
      </c>
    </row>
    <row r="34" spans="1:25" x14ac:dyDescent="0.2">
      <c r="A34" s="1">
        <v>246</v>
      </c>
      <c r="D34" s="1">
        <v>0</v>
      </c>
      <c r="E34" s="1" t="s">
        <v>87</v>
      </c>
      <c r="H34" s="1">
        <v>2020</v>
      </c>
      <c r="J34" s="3">
        <v>43882</v>
      </c>
      <c r="K34" s="1" t="s">
        <v>91</v>
      </c>
      <c r="L34" s="1">
        <v>2</v>
      </c>
      <c r="O34" s="4">
        <v>43831</v>
      </c>
      <c r="Q34" s="1">
        <v>3487.52</v>
      </c>
      <c r="R34" s="3">
        <v>43865</v>
      </c>
      <c r="T34" s="1">
        <v>605.27</v>
      </c>
      <c r="U34" s="1">
        <v>2882.25</v>
      </c>
      <c r="Y34" s="1">
        <v>13</v>
      </c>
    </row>
    <row r="35" spans="1:25" x14ac:dyDescent="0.2">
      <c r="A35" s="1">
        <v>246</v>
      </c>
      <c r="D35" s="1">
        <v>0</v>
      </c>
      <c r="E35" s="1" t="s">
        <v>87</v>
      </c>
      <c r="H35" s="1">
        <v>2020</v>
      </c>
      <c r="J35" s="3">
        <v>43883</v>
      </c>
      <c r="K35" s="1" t="s">
        <v>91</v>
      </c>
      <c r="L35" s="1">
        <v>2</v>
      </c>
      <c r="O35" s="4">
        <v>43862</v>
      </c>
      <c r="Q35" s="1">
        <v>2325.02</v>
      </c>
      <c r="R35" s="3">
        <v>43866</v>
      </c>
      <c r="T35" s="1">
        <v>403.52</v>
      </c>
      <c r="U35" s="1">
        <v>1921.5</v>
      </c>
      <c r="Y35" s="1">
        <v>14</v>
      </c>
    </row>
    <row r="36" spans="1:25" x14ac:dyDescent="0.2">
      <c r="A36" s="1">
        <v>246</v>
      </c>
      <c r="D36" s="1">
        <v>0</v>
      </c>
      <c r="E36" s="1" t="s">
        <v>87</v>
      </c>
      <c r="H36" s="1">
        <v>2020</v>
      </c>
      <c r="J36" s="3">
        <v>43884</v>
      </c>
      <c r="K36" s="1" t="s">
        <v>92</v>
      </c>
      <c r="L36" s="1">
        <v>3</v>
      </c>
      <c r="O36" s="4">
        <v>43891</v>
      </c>
      <c r="Q36" s="1">
        <v>5831.6</v>
      </c>
      <c r="R36" s="3">
        <v>43867</v>
      </c>
      <c r="T36" s="1">
        <v>1012.1</v>
      </c>
      <c r="U36" s="1">
        <v>4819.5</v>
      </c>
      <c r="Y36" s="1">
        <v>15</v>
      </c>
    </row>
    <row r="37" spans="1:25" x14ac:dyDescent="0.2">
      <c r="A37" s="1">
        <v>246</v>
      </c>
      <c r="D37" s="1">
        <v>0</v>
      </c>
      <c r="E37" s="1" t="s">
        <v>87</v>
      </c>
      <c r="H37" s="1">
        <v>2020</v>
      </c>
      <c r="J37" s="3">
        <v>43885</v>
      </c>
      <c r="K37" s="1" t="s">
        <v>91</v>
      </c>
      <c r="L37" s="1">
        <v>2</v>
      </c>
      <c r="O37" s="4">
        <v>43922</v>
      </c>
      <c r="Q37" s="1">
        <v>622.54999999999995</v>
      </c>
      <c r="R37" s="3">
        <v>43868</v>
      </c>
      <c r="T37" s="1">
        <v>108.05</v>
      </c>
      <c r="U37" s="1">
        <v>514.5</v>
      </c>
      <c r="Y37" s="1">
        <v>16</v>
      </c>
    </row>
    <row r="38" spans="1:25" x14ac:dyDescent="0.2">
      <c r="A38" s="1">
        <v>246</v>
      </c>
      <c r="D38" s="1">
        <v>0</v>
      </c>
      <c r="E38" s="1" t="s">
        <v>87</v>
      </c>
      <c r="H38" s="1">
        <v>2020</v>
      </c>
      <c r="J38" s="3">
        <v>43886</v>
      </c>
      <c r="K38" s="1" t="s">
        <v>92</v>
      </c>
      <c r="L38" s="1">
        <v>3</v>
      </c>
      <c r="O38" s="4">
        <v>43952</v>
      </c>
      <c r="Q38" s="1">
        <v>10885.62</v>
      </c>
      <c r="R38" s="3">
        <v>43869</v>
      </c>
      <c r="T38" s="1">
        <v>1889.24</v>
      </c>
      <c r="U38" s="1">
        <v>8996.3799999999992</v>
      </c>
      <c r="Y38" s="1">
        <v>17</v>
      </c>
    </row>
    <row r="39" spans="1:25" x14ac:dyDescent="0.2">
      <c r="A39" s="1">
        <v>246</v>
      </c>
      <c r="D39" s="1">
        <v>0</v>
      </c>
      <c r="E39" s="1" t="s">
        <v>87</v>
      </c>
      <c r="H39" s="1">
        <v>2020</v>
      </c>
      <c r="J39" s="3">
        <v>43887</v>
      </c>
      <c r="K39" s="1" t="s">
        <v>92</v>
      </c>
      <c r="L39" s="1">
        <v>3</v>
      </c>
      <c r="O39" s="4">
        <v>43983</v>
      </c>
      <c r="Q39" s="1">
        <v>6508.01</v>
      </c>
      <c r="R39" s="3">
        <v>43870</v>
      </c>
      <c r="T39" s="1">
        <v>1129.49</v>
      </c>
      <c r="U39" s="1">
        <v>5378.52</v>
      </c>
      <c r="Y39" s="1">
        <v>18</v>
      </c>
    </row>
    <row r="40" spans="1:25" x14ac:dyDescent="0.2">
      <c r="A40" s="1">
        <v>246</v>
      </c>
      <c r="D40" s="1">
        <v>0</v>
      </c>
      <c r="E40" s="1" t="s">
        <v>87</v>
      </c>
      <c r="H40" s="1">
        <v>2020</v>
      </c>
      <c r="J40" s="3">
        <v>44216</v>
      </c>
      <c r="K40" s="1" t="s">
        <v>92</v>
      </c>
      <c r="L40" s="1">
        <v>3</v>
      </c>
      <c r="O40" s="4">
        <v>44013</v>
      </c>
      <c r="Q40" s="1">
        <v>7922.84</v>
      </c>
      <c r="R40" s="3">
        <v>44205</v>
      </c>
      <c r="T40" s="1">
        <v>1375.04</v>
      </c>
      <c r="U40" s="1">
        <v>6547.8</v>
      </c>
      <c r="Y40" s="1">
        <v>19</v>
      </c>
    </row>
    <row r="41" spans="1:25" x14ac:dyDescent="0.2">
      <c r="A41" s="1">
        <v>246</v>
      </c>
      <c r="D41" s="1">
        <v>0</v>
      </c>
      <c r="E41" s="1" t="s">
        <v>87</v>
      </c>
      <c r="H41" s="1">
        <v>2021</v>
      </c>
      <c r="J41" s="3">
        <v>44217</v>
      </c>
      <c r="K41" s="1" t="s">
        <v>89</v>
      </c>
      <c r="L41" s="1">
        <v>4</v>
      </c>
      <c r="O41" s="4">
        <v>44197</v>
      </c>
      <c r="Q41" s="1">
        <v>18150</v>
      </c>
      <c r="R41" s="3">
        <v>44206</v>
      </c>
      <c r="T41" s="1">
        <v>3150</v>
      </c>
      <c r="U41" s="1">
        <v>15000</v>
      </c>
      <c r="Y41" s="1">
        <v>20</v>
      </c>
    </row>
    <row r="42" spans="1:25" x14ac:dyDescent="0.2">
      <c r="A42" s="1">
        <v>246</v>
      </c>
      <c r="D42" s="1">
        <v>0</v>
      </c>
      <c r="E42" s="1" t="s">
        <v>87</v>
      </c>
      <c r="H42" s="1">
        <v>2021</v>
      </c>
      <c r="J42" s="3">
        <v>44218</v>
      </c>
      <c r="K42" s="1" t="s">
        <v>91</v>
      </c>
      <c r="L42" s="1">
        <v>2</v>
      </c>
      <c r="O42" s="4">
        <v>44228</v>
      </c>
      <c r="Q42" s="1">
        <v>1924.81</v>
      </c>
      <c r="R42" s="3">
        <v>44207</v>
      </c>
      <c r="T42" s="1">
        <v>334.06</v>
      </c>
      <c r="U42" s="1">
        <v>1590.75</v>
      </c>
      <c r="Y42" s="1">
        <v>21</v>
      </c>
    </row>
    <row r="43" spans="1:25" x14ac:dyDescent="0.2">
      <c r="A43" s="1">
        <v>246</v>
      </c>
      <c r="D43" s="1">
        <v>0</v>
      </c>
      <c r="E43" s="1" t="s">
        <v>87</v>
      </c>
      <c r="H43" s="1">
        <v>2021</v>
      </c>
      <c r="J43" s="3">
        <v>44219</v>
      </c>
      <c r="K43" s="1" t="s">
        <v>92</v>
      </c>
      <c r="L43" s="1">
        <v>3</v>
      </c>
      <c r="O43" s="4">
        <v>44256</v>
      </c>
      <c r="Q43" s="1">
        <v>3373.18</v>
      </c>
      <c r="R43" s="3">
        <v>44208</v>
      </c>
      <c r="T43" s="1">
        <v>585.42999999999995</v>
      </c>
      <c r="U43" s="1">
        <v>2787.75</v>
      </c>
      <c r="Y43" s="1">
        <v>22</v>
      </c>
    </row>
    <row r="44" spans="1:25" x14ac:dyDescent="0.2">
      <c r="A44" s="1">
        <v>246</v>
      </c>
      <c r="D44" s="1">
        <v>0</v>
      </c>
      <c r="E44" s="1" t="s">
        <v>87</v>
      </c>
      <c r="H44" s="1">
        <v>2021</v>
      </c>
      <c r="J44" s="3">
        <v>44220</v>
      </c>
      <c r="K44" s="1" t="s">
        <v>92</v>
      </c>
      <c r="L44" s="1">
        <v>3</v>
      </c>
      <c r="O44" s="4">
        <v>44287</v>
      </c>
      <c r="Q44" s="1">
        <v>5945.94</v>
      </c>
      <c r="R44" s="3">
        <v>44209</v>
      </c>
      <c r="T44" s="1">
        <v>1031.94</v>
      </c>
      <c r="U44" s="1">
        <v>4914</v>
      </c>
      <c r="Y44" s="1">
        <v>23</v>
      </c>
    </row>
    <row r="45" spans="1:25" x14ac:dyDescent="0.2">
      <c r="A45" s="1">
        <v>246</v>
      </c>
      <c r="D45" s="1">
        <v>0</v>
      </c>
      <c r="E45" s="1" t="s">
        <v>87</v>
      </c>
      <c r="H45" s="1">
        <v>2021</v>
      </c>
      <c r="J45" s="3">
        <v>44221</v>
      </c>
      <c r="K45" s="1" t="s">
        <v>89</v>
      </c>
      <c r="L45" s="1">
        <v>4</v>
      </c>
      <c r="O45" s="4">
        <v>44317</v>
      </c>
      <c r="Q45" s="1">
        <v>43345.23</v>
      </c>
      <c r="R45" s="3">
        <v>44210</v>
      </c>
      <c r="U45" s="1">
        <v>43345.23</v>
      </c>
      <c r="Y45" s="1">
        <v>24</v>
      </c>
    </row>
    <row r="46" spans="1:25" x14ac:dyDescent="0.2">
      <c r="A46" s="1">
        <v>246</v>
      </c>
      <c r="D46" s="1">
        <v>0</v>
      </c>
      <c r="E46" s="1" t="s">
        <v>87</v>
      </c>
      <c r="H46" s="1">
        <v>2021</v>
      </c>
      <c r="J46" s="3">
        <v>44222</v>
      </c>
      <c r="K46" s="1" t="s">
        <v>89</v>
      </c>
      <c r="L46" s="1">
        <v>4</v>
      </c>
      <c r="O46" s="4">
        <v>44348</v>
      </c>
      <c r="Q46" s="1">
        <v>16970.25</v>
      </c>
      <c r="R46" s="3">
        <v>44211</v>
      </c>
      <c r="T46" s="1">
        <v>2945.25</v>
      </c>
      <c r="U46" s="1">
        <v>14025</v>
      </c>
      <c r="Y46" s="1">
        <v>25</v>
      </c>
    </row>
    <row r="47" spans="1:25" x14ac:dyDescent="0.2">
      <c r="A47" s="1">
        <v>246</v>
      </c>
      <c r="D47" s="1">
        <v>0</v>
      </c>
      <c r="E47" s="1" t="s">
        <v>87</v>
      </c>
      <c r="H47" s="1">
        <v>2021</v>
      </c>
      <c r="J47" s="3">
        <v>44223</v>
      </c>
      <c r="K47" s="1" t="s">
        <v>92</v>
      </c>
      <c r="L47" s="1">
        <v>3</v>
      </c>
      <c r="O47" s="4">
        <v>44378</v>
      </c>
      <c r="Q47" s="1">
        <v>10949.14</v>
      </c>
      <c r="R47" s="3">
        <v>44212</v>
      </c>
      <c r="T47" s="1">
        <v>1900.26</v>
      </c>
      <c r="U47" s="1">
        <v>9048.8799999999992</v>
      </c>
      <c r="Y47" s="1">
        <v>26</v>
      </c>
    </row>
    <row r="48" spans="1:25" x14ac:dyDescent="0.2">
      <c r="A48" s="1">
        <v>246</v>
      </c>
      <c r="D48" s="1">
        <v>0</v>
      </c>
      <c r="E48" s="1" t="s">
        <v>87</v>
      </c>
      <c r="H48" s="1">
        <v>2021</v>
      </c>
      <c r="J48" s="3">
        <v>44224</v>
      </c>
      <c r="K48" s="1" t="s">
        <v>89</v>
      </c>
      <c r="L48" s="2">
        <v>4</v>
      </c>
      <c r="O48" s="4">
        <v>44409</v>
      </c>
      <c r="Q48" s="1">
        <v>36300</v>
      </c>
      <c r="R48" s="3">
        <v>44213</v>
      </c>
      <c r="T48" s="1">
        <v>6300</v>
      </c>
      <c r="U48" s="1">
        <v>30000</v>
      </c>
      <c r="Y48" s="1">
        <v>27</v>
      </c>
    </row>
    <row r="49" spans="1:31" x14ac:dyDescent="0.2">
      <c r="A49" s="1">
        <v>246</v>
      </c>
      <c r="D49" s="1">
        <v>0</v>
      </c>
      <c r="E49" s="1" t="s">
        <v>87</v>
      </c>
      <c r="H49" s="1">
        <v>2021</v>
      </c>
      <c r="J49" s="3">
        <v>44225</v>
      </c>
      <c r="K49" s="1" t="s">
        <v>92</v>
      </c>
      <c r="L49" s="1">
        <v>3</v>
      </c>
      <c r="O49" s="4">
        <v>44440</v>
      </c>
      <c r="Q49" s="1">
        <v>13035.33</v>
      </c>
      <c r="R49" s="3">
        <v>44214</v>
      </c>
      <c r="T49" s="1">
        <v>2262.33</v>
      </c>
      <c r="U49" s="1">
        <v>10773</v>
      </c>
      <c r="Y49" s="1">
        <v>28</v>
      </c>
    </row>
    <row r="50" spans="1:31" x14ac:dyDescent="0.2">
      <c r="A50" s="1">
        <v>246</v>
      </c>
      <c r="D50" s="1">
        <v>0</v>
      </c>
      <c r="E50" s="1" t="s">
        <v>87</v>
      </c>
      <c r="H50" s="1">
        <v>2021</v>
      </c>
      <c r="J50" s="3">
        <v>44226</v>
      </c>
      <c r="K50" s="1" t="s">
        <v>89</v>
      </c>
      <c r="L50" s="2">
        <v>4</v>
      </c>
      <c r="O50" s="4">
        <v>44470</v>
      </c>
      <c r="Q50" s="1">
        <v>60500</v>
      </c>
      <c r="R50" s="3">
        <v>44215</v>
      </c>
      <c r="T50" s="1">
        <v>10500</v>
      </c>
      <c r="U50" s="1">
        <v>50000</v>
      </c>
      <c r="Y50" s="1">
        <v>29</v>
      </c>
    </row>
    <row r="51" spans="1:31" x14ac:dyDescent="0.2">
      <c r="A51" s="1">
        <v>246</v>
      </c>
      <c r="D51" s="1">
        <v>0</v>
      </c>
      <c r="E51" s="1" t="s">
        <v>87</v>
      </c>
      <c r="H51" s="1">
        <v>2021</v>
      </c>
      <c r="J51" s="3">
        <v>44227</v>
      </c>
      <c r="K51" s="1" t="s">
        <v>92</v>
      </c>
      <c r="L51" s="1">
        <v>3</v>
      </c>
      <c r="O51" s="4">
        <v>44501</v>
      </c>
      <c r="Q51" s="1">
        <v>5602.91</v>
      </c>
      <c r="R51" s="3">
        <v>44216</v>
      </c>
      <c r="T51" s="1">
        <v>972.41</v>
      </c>
      <c r="U51" s="1">
        <v>4630.5</v>
      </c>
      <c r="Y51" s="1">
        <v>30</v>
      </c>
    </row>
    <row r="52" spans="1:31" x14ac:dyDescent="0.2">
      <c r="A52" s="1">
        <v>246</v>
      </c>
      <c r="D52" s="1">
        <v>0</v>
      </c>
      <c r="E52" s="1" t="s">
        <v>87</v>
      </c>
      <c r="H52" s="1">
        <v>2021</v>
      </c>
      <c r="J52" s="3">
        <v>44228</v>
      </c>
      <c r="K52" s="1" t="s">
        <v>91</v>
      </c>
      <c r="L52" s="2">
        <v>2</v>
      </c>
      <c r="O52" s="4">
        <v>44531</v>
      </c>
      <c r="Q52" s="1">
        <v>2617.23</v>
      </c>
      <c r="R52" s="3">
        <v>44217</v>
      </c>
      <c r="T52" s="1">
        <v>454.23</v>
      </c>
      <c r="U52" s="1">
        <v>2163</v>
      </c>
      <c r="Y52" s="1">
        <v>31</v>
      </c>
    </row>
    <row r="53" spans="1:31" x14ac:dyDescent="0.2">
      <c r="A53" s="1">
        <v>246</v>
      </c>
      <c r="D53" s="1">
        <v>0</v>
      </c>
      <c r="E53" s="1" t="s">
        <v>87</v>
      </c>
      <c r="H53" s="1">
        <v>2021</v>
      </c>
      <c r="J53" s="3">
        <v>44229</v>
      </c>
      <c r="K53" s="1" t="s">
        <v>89</v>
      </c>
      <c r="L53" s="2">
        <v>4</v>
      </c>
      <c r="O53" s="4">
        <v>44197</v>
      </c>
      <c r="Q53" s="1">
        <v>85371.55</v>
      </c>
      <c r="R53" s="3">
        <v>44218</v>
      </c>
      <c r="T53" s="1">
        <v>14816.55</v>
      </c>
      <c r="U53" s="1">
        <v>70555</v>
      </c>
      <c r="Y53" s="1">
        <v>32</v>
      </c>
    </row>
    <row r="54" spans="1:31" x14ac:dyDescent="0.2">
      <c r="A54" s="1">
        <v>246</v>
      </c>
      <c r="D54" s="1">
        <v>0</v>
      </c>
      <c r="E54" s="1" t="s">
        <v>87</v>
      </c>
      <c r="H54" s="1">
        <v>2021</v>
      </c>
      <c r="J54" s="3">
        <v>44230</v>
      </c>
      <c r="K54" s="1" t="s">
        <v>89</v>
      </c>
      <c r="L54" s="2">
        <v>4</v>
      </c>
      <c r="O54" s="4">
        <v>44228</v>
      </c>
      <c r="Q54" s="1">
        <v>6050</v>
      </c>
      <c r="R54" s="3">
        <v>44219</v>
      </c>
      <c r="T54" s="1">
        <v>1050</v>
      </c>
      <c r="U54" s="1">
        <v>5000</v>
      </c>
      <c r="Y54" s="1">
        <v>33</v>
      </c>
      <c r="AA54" s="3"/>
      <c r="AC54" s="4"/>
      <c r="AD54" s="3"/>
      <c r="AE54" s="3"/>
    </row>
    <row r="55" spans="1:31" x14ac:dyDescent="0.2">
      <c r="A55" s="1">
        <v>246</v>
      </c>
      <c r="D55" s="1">
        <v>0</v>
      </c>
      <c r="E55" s="1" t="s">
        <v>87</v>
      </c>
      <c r="H55" s="1">
        <v>2021</v>
      </c>
      <c r="J55" s="3">
        <v>44231</v>
      </c>
      <c r="K55" s="1" t="s">
        <v>92</v>
      </c>
      <c r="L55" s="2">
        <v>3</v>
      </c>
      <c r="O55" s="4">
        <v>44256</v>
      </c>
      <c r="Q55" s="1">
        <v>17952.169999999998</v>
      </c>
      <c r="R55" s="3">
        <v>44220</v>
      </c>
      <c r="T55" s="1">
        <v>3115.67</v>
      </c>
      <c r="U55" s="1">
        <v>14836.5</v>
      </c>
      <c r="Y55" s="1">
        <v>34</v>
      </c>
    </row>
    <row r="56" spans="1:31" x14ac:dyDescent="0.2">
      <c r="A56" s="1">
        <v>246</v>
      </c>
      <c r="D56" s="1">
        <v>0</v>
      </c>
      <c r="E56" s="1" t="s">
        <v>87</v>
      </c>
      <c r="H56" s="1">
        <v>2021</v>
      </c>
      <c r="J56" s="3">
        <v>44232</v>
      </c>
      <c r="K56" s="1" t="s">
        <v>92</v>
      </c>
      <c r="L56" s="2">
        <v>3</v>
      </c>
      <c r="O56" s="4">
        <v>44287</v>
      </c>
      <c r="Q56" s="1">
        <v>10939.01</v>
      </c>
      <c r="R56" s="3">
        <v>44221</v>
      </c>
      <c r="T56" s="1">
        <v>1898.51</v>
      </c>
      <c r="U56" s="1">
        <v>9040.5</v>
      </c>
      <c r="Y56" s="1">
        <v>35</v>
      </c>
    </row>
    <row r="57" spans="1:31" x14ac:dyDescent="0.2">
      <c r="A57" s="1">
        <v>246</v>
      </c>
      <c r="D57" s="1">
        <v>0</v>
      </c>
      <c r="E57" s="1" t="s">
        <v>87</v>
      </c>
      <c r="H57" s="1">
        <v>2021</v>
      </c>
      <c r="J57" s="3">
        <v>44233</v>
      </c>
      <c r="K57" s="1" t="s">
        <v>90</v>
      </c>
      <c r="L57" s="2">
        <v>1</v>
      </c>
      <c r="O57" s="4">
        <v>44317</v>
      </c>
      <c r="Q57" s="1">
        <v>25410</v>
      </c>
      <c r="R57" s="3">
        <v>44222</v>
      </c>
      <c r="T57" s="1">
        <v>4410</v>
      </c>
      <c r="U57" s="1">
        <v>21000</v>
      </c>
      <c r="Y57" s="1">
        <v>36</v>
      </c>
      <c r="AA57" s="3"/>
      <c r="AC57" s="4"/>
      <c r="AD57" s="3"/>
      <c r="AE57" s="3"/>
    </row>
    <row r="58" spans="1:31" x14ac:dyDescent="0.2">
      <c r="A58" s="1">
        <v>246</v>
      </c>
      <c r="D58" s="1">
        <v>0</v>
      </c>
      <c r="E58" s="1" t="s">
        <v>87</v>
      </c>
      <c r="H58" s="1">
        <v>2021</v>
      </c>
      <c r="J58" s="3">
        <v>44234</v>
      </c>
      <c r="K58" s="1" t="s">
        <v>92</v>
      </c>
      <c r="L58" s="2">
        <v>3</v>
      </c>
      <c r="O58" s="4">
        <v>44348</v>
      </c>
      <c r="Q58" s="1">
        <v>7595.05</v>
      </c>
      <c r="R58" s="3">
        <v>44223</v>
      </c>
      <c r="T58" s="1">
        <v>1318.15</v>
      </c>
      <c r="U58" s="1">
        <v>6276.9</v>
      </c>
      <c r="Y58" s="1">
        <v>37</v>
      </c>
    </row>
    <row r="59" spans="1:31" x14ac:dyDescent="0.2">
      <c r="A59" s="1">
        <v>246</v>
      </c>
      <c r="D59" s="1">
        <v>0</v>
      </c>
      <c r="E59" s="1" t="s">
        <v>87</v>
      </c>
      <c r="H59" s="1">
        <v>2021</v>
      </c>
      <c r="J59" s="3">
        <v>44235</v>
      </c>
      <c r="K59" s="1" t="s">
        <v>90</v>
      </c>
      <c r="L59" s="2">
        <v>1</v>
      </c>
      <c r="O59" s="4">
        <v>44378</v>
      </c>
      <c r="Q59" s="1">
        <v>42350</v>
      </c>
      <c r="R59" s="3">
        <v>44224</v>
      </c>
      <c r="T59" s="1">
        <v>7350</v>
      </c>
      <c r="U59" s="1">
        <v>35000</v>
      </c>
      <c r="Y59" s="1">
        <v>38</v>
      </c>
      <c r="AA59" s="3"/>
      <c r="AC59" s="4"/>
      <c r="AD59" s="3"/>
      <c r="AE59" s="3"/>
    </row>
    <row r="60" spans="1:31" x14ac:dyDescent="0.2">
      <c r="A60" s="1">
        <v>246</v>
      </c>
      <c r="D60" s="1">
        <v>0</v>
      </c>
      <c r="E60" s="1" t="s">
        <v>87</v>
      </c>
      <c r="H60" s="1">
        <v>2021</v>
      </c>
      <c r="J60" s="3">
        <v>44236</v>
      </c>
      <c r="K60" s="1" t="s">
        <v>92</v>
      </c>
      <c r="L60" s="2">
        <v>3</v>
      </c>
      <c r="O60" s="4">
        <v>44409</v>
      </c>
      <c r="Q60" s="1">
        <v>6422.38</v>
      </c>
      <c r="R60" s="3">
        <v>44225</v>
      </c>
      <c r="T60" s="1">
        <v>1114.6300000000001</v>
      </c>
      <c r="U60" s="1">
        <v>5307.75</v>
      </c>
      <c r="Y60" s="1">
        <v>39</v>
      </c>
    </row>
    <row r="61" spans="1:31" x14ac:dyDescent="0.2">
      <c r="A61" s="1">
        <v>246</v>
      </c>
      <c r="D61" s="1">
        <v>0</v>
      </c>
      <c r="E61" s="1" t="s">
        <v>87</v>
      </c>
      <c r="H61" s="1">
        <v>2021</v>
      </c>
      <c r="J61" s="3">
        <v>44237</v>
      </c>
      <c r="K61" s="1" t="s">
        <v>92</v>
      </c>
      <c r="L61" s="2">
        <v>3</v>
      </c>
      <c r="O61" s="4">
        <v>44440</v>
      </c>
      <c r="Q61" s="1">
        <v>4630.97</v>
      </c>
      <c r="R61" s="3">
        <v>44226</v>
      </c>
      <c r="T61" s="1">
        <v>803.72</v>
      </c>
      <c r="U61" s="1">
        <v>3827.25</v>
      </c>
      <c r="Y61" s="1">
        <v>40</v>
      </c>
    </row>
    <row r="62" spans="1:31" x14ac:dyDescent="0.2">
      <c r="A62" s="1">
        <v>246</v>
      </c>
      <c r="D62" s="1">
        <v>0</v>
      </c>
      <c r="E62" s="1" t="s">
        <v>87</v>
      </c>
      <c r="H62" s="1">
        <v>2021</v>
      </c>
      <c r="J62" s="3">
        <v>44594</v>
      </c>
      <c r="K62" s="1" t="s">
        <v>92</v>
      </c>
      <c r="L62" s="2">
        <v>3</v>
      </c>
      <c r="O62" s="4">
        <v>44470</v>
      </c>
      <c r="Q62" s="1">
        <v>2261.48</v>
      </c>
      <c r="R62" s="3">
        <v>44580</v>
      </c>
      <c r="T62" s="1">
        <v>392.49</v>
      </c>
      <c r="U62" s="1">
        <v>1868.99</v>
      </c>
      <c r="Y62" s="1">
        <v>41</v>
      </c>
    </row>
    <row r="63" spans="1:31" x14ac:dyDescent="0.2">
      <c r="A63" s="1">
        <v>246</v>
      </c>
      <c r="D63" s="1">
        <v>0</v>
      </c>
      <c r="E63" s="1" t="s">
        <v>87</v>
      </c>
      <c r="H63" s="1">
        <v>2022</v>
      </c>
      <c r="J63" s="3">
        <v>44595</v>
      </c>
      <c r="K63" s="1" t="s">
        <v>92</v>
      </c>
      <c r="L63" s="2">
        <v>3</v>
      </c>
      <c r="O63" s="4">
        <v>44562</v>
      </c>
      <c r="Q63" s="1">
        <v>1505.54</v>
      </c>
      <c r="R63" s="3">
        <v>44581</v>
      </c>
      <c r="T63" s="1">
        <v>261.29000000000002</v>
      </c>
      <c r="U63" s="1">
        <v>1244.25</v>
      </c>
      <c r="Y63" s="1">
        <v>42</v>
      </c>
    </row>
    <row r="64" spans="1:31" x14ac:dyDescent="0.2">
      <c r="A64" s="1">
        <v>246</v>
      </c>
      <c r="D64" s="1">
        <v>0</v>
      </c>
      <c r="E64" s="1" t="s">
        <v>87</v>
      </c>
      <c r="H64" s="1">
        <v>2022</v>
      </c>
      <c r="J64" s="3">
        <v>44596</v>
      </c>
      <c r="K64" s="1" t="s">
        <v>90</v>
      </c>
      <c r="L64" s="2">
        <v>1</v>
      </c>
      <c r="O64" s="4">
        <v>44593</v>
      </c>
      <c r="Q64" s="1">
        <v>90750</v>
      </c>
      <c r="R64" s="3">
        <v>44582</v>
      </c>
      <c r="T64" s="1">
        <v>15750</v>
      </c>
      <c r="U64" s="1">
        <v>75000</v>
      </c>
      <c r="Y64" s="1">
        <v>43</v>
      </c>
    </row>
    <row r="65" spans="1:25" x14ac:dyDescent="0.2">
      <c r="A65" s="1">
        <v>246</v>
      </c>
      <c r="D65" s="1">
        <v>0</v>
      </c>
      <c r="E65" s="1" t="s">
        <v>87</v>
      </c>
      <c r="H65" s="1">
        <v>2022</v>
      </c>
      <c r="J65" s="3">
        <v>44597</v>
      </c>
      <c r="K65" s="1" t="s">
        <v>90</v>
      </c>
      <c r="L65" s="2">
        <v>1</v>
      </c>
      <c r="O65" s="4">
        <v>44621</v>
      </c>
      <c r="Q65" s="1">
        <v>36300</v>
      </c>
      <c r="R65" s="3">
        <v>44583</v>
      </c>
      <c r="T65" s="1">
        <v>6300</v>
      </c>
      <c r="U65" s="1">
        <v>30000</v>
      </c>
      <c r="Y65" s="1">
        <v>44</v>
      </c>
    </row>
    <row r="66" spans="1:25" x14ac:dyDescent="0.2">
      <c r="A66" s="1">
        <v>246</v>
      </c>
      <c r="D66" s="1">
        <v>0</v>
      </c>
      <c r="E66" s="1" t="s">
        <v>87</v>
      </c>
      <c r="H66" s="1">
        <v>2022</v>
      </c>
      <c r="J66" s="3">
        <v>44598</v>
      </c>
      <c r="K66" s="1" t="s">
        <v>90</v>
      </c>
      <c r="L66" s="2">
        <v>1</v>
      </c>
      <c r="O66" s="4">
        <v>44652</v>
      </c>
      <c r="Q66" s="1">
        <v>16940</v>
      </c>
      <c r="R66" s="3">
        <v>44584</v>
      </c>
      <c r="T66" s="1">
        <v>2940</v>
      </c>
      <c r="U66" s="1">
        <v>14000</v>
      </c>
      <c r="Y66" s="1">
        <v>45</v>
      </c>
    </row>
    <row r="67" spans="1:25" x14ac:dyDescent="0.2">
      <c r="A67" s="1">
        <v>246</v>
      </c>
      <c r="D67" s="1">
        <v>0</v>
      </c>
      <c r="E67" s="1" t="s">
        <v>87</v>
      </c>
      <c r="H67" s="1">
        <v>2022</v>
      </c>
      <c r="J67" s="3">
        <v>44599</v>
      </c>
      <c r="K67" s="1" t="s">
        <v>90</v>
      </c>
      <c r="L67" s="2">
        <v>1</v>
      </c>
      <c r="O67" s="4">
        <v>44682</v>
      </c>
      <c r="Q67" s="1">
        <v>34969</v>
      </c>
      <c r="R67" s="3">
        <v>44585</v>
      </c>
      <c r="T67" s="1">
        <v>6069</v>
      </c>
      <c r="U67" s="1">
        <v>28900</v>
      </c>
      <c r="Y67" s="1">
        <v>46</v>
      </c>
    </row>
    <row r="68" spans="1:25" x14ac:dyDescent="0.2">
      <c r="A68" s="1">
        <v>246</v>
      </c>
      <c r="D68" s="1">
        <v>0</v>
      </c>
      <c r="E68" s="1" t="s">
        <v>87</v>
      </c>
      <c r="H68" s="1">
        <v>2022</v>
      </c>
      <c r="J68" s="3">
        <v>44600</v>
      </c>
      <c r="K68" s="1" t="s">
        <v>90</v>
      </c>
      <c r="L68" s="2">
        <v>1</v>
      </c>
      <c r="O68" s="4">
        <v>44713</v>
      </c>
      <c r="Q68" s="1">
        <v>50820</v>
      </c>
      <c r="R68" s="3">
        <v>44586</v>
      </c>
      <c r="T68" s="1">
        <v>8820</v>
      </c>
      <c r="U68" s="1">
        <v>42000</v>
      </c>
      <c r="Y68" s="1">
        <v>47</v>
      </c>
    </row>
    <row r="72" spans="1:25" x14ac:dyDescent="0.2">
      <c r="A72" s="5" t="s">
        <v>67</v>
      </c>
      <c r="B72" s="5" t="s">
        <v>68</v>
      </c>
      <c r="C72" s="5" t="s">
        <v>99</v>
      </c>
      <c r="D72" s="5" t="s">
        <v>70</v>
      </c>
      <c r="E72" s="5" t="s">
        <v>71</v>
      </c>
    </row>
    <row r="73" spans="1:25" x14ac:dyDescent="0.2">
      <c r="A73" s="6">
        <v>2019</v>
      </c>
      <c r="B73" s="7">
        <v>113366.25</v>
      </c>
      <c r="C73" s="8">
        <f>SUMIF(H:H,A73,U:U)</f>
        <v>113366.25</v>
      </c>
      <c r="D73" s="9">
        <f>B73-C73</f>
        <v>0</v>
      </c>
      <c r="E73" s="9"/>
    </row>
    <row r="74" spans="1:25" x14ac:dyDescent="0.2">
      <c r="A74" s="6">
        <v>2020</v>
      </c>
      <c r="B74" s="7">
        <v>246606.19999999998</v>
      </c>
      <c r="C74" s="8">
        <f>SUMIF(H:H,A74,U:U)</f>
        <v>246606.19999999998</v>
      </c>
      <c r="D74" s="6">
        <f>B74-C74</f>
        <v>0</v>
      </c>
      <c r="E74" s="9"/>
    </row>
    <row r="75" spans="1:25" x14ac:dyDescent="0.2">
      <c r="A75" s="6">
        <v>2021</v>
      </c>
      <c r="B75" s="7">
        <v>360991</v>
      </c>
      <c r="C75" s="8">
        <f>SUMIF(H:H,A75,U:U)</f>
        <v>360991</v>
      </c>
      <c r="D75" s="9">
        <f>B75-C75</f>
        <v>0</v>
      </c>
      <c r="E75" s="9"/>
    </row>
    <row r="76" spans="1:25" x14ac:dyDescent="0.2">
      <c r="A76" s="6">
        <v>2022</v>
      </c>
      <c r="B76" s="7">
        <v>191144.25</v>
      </c>
      <c r="C76" s="8">
        <f>SUMIF(H:H,A76,U:U)</f>
        <v>191144.25</v>
      </c>
      <c r="D76" s="6">
        <f>B76-C76</f>
        <v>0</v>
      </c>
      <c r="E76" s="9"/>
    </row>
    <row r="77" spans="1:25" x14ac:dyDescent="0.2">
      <c r="A77" s="6"/>
      <c r="B77" s="6"/>
      <c r="C77" s="6"/>
      <c r="D77" s="6"/>
    </row>
    <row r="78" spans="1:25" x14ac:dyDescent="0.2">
      <c r="A78" s="6"/>
      <c r="B78" s="6"/>
      <c r="C78" s="6" t="s">
        <v>72</v>
      </c>
      <c r="D78" s="10">
        <f>SUM(D73:D76)</f>
        <v>0</v>
      </c>
    </row>
    <row r="82" spans="1:11" x14ac:dyDescent="0.2">
      <c r="A82" s="11" t="s">
        <v>73</v>
      </c>
      <c r="B82" s="11" t="s">
        <v>97</v>
      </c>
      <c r="C82" s="11" t="s">
        <v>74</v>
      </c>
      <c r="D82" s="11" t="s">
        <v>100</v>
      </c>
      <c r="E82" s="11" t="s">
        <v>101</v>
      </c>
      <c r="F82" s="11" t="s">
        <v>102</v>
      </c>
      <c r="G82" s="11" t="s">
        <v>103</v>
      </c>
      <c r="H82" s="11" t="s">
        <v>75</v>
      </c>
      <c r="I82" s="29" t="s">
        <v>96</v>
      </c>
      <c r="J82" s="30"/>
      <c r="K82" s="31"/>
    </row>
    <row r="83" spans="1:11" ht="37.5" customHeight="1" x14ac:dyDescent="0.2">
      <c r="A83" s="12">
        <v>1</v>
      </c>
      <c r="B83" s="12" t="s">
        <v>76</v>
      </c>
      <c r="C83" s="12" t="s">
        <v>77</v>
      </c>
      <c r="D83" s="13">
        <f>IF(C83="Werk",5382000,215000)</f>
        <v>215000</v>
      </c>
      <c r="E83" s="13">
        <f>SUMIF(L:L,A83,U:U)</f>
        <v>245900</v>
      </c>
      <c r="F83" s="13">
        <f>IF(C83="Werk",1345500,53750)</f>
        <v>53750</v>
      </c>
      <c r="G83" s="13">
        <f>SUMIFS(U:U,L:L,A83,H:H,2021)</f>
        <v>56000</v>
      </c>
      <c r="H83" s="12" t="str">
        <f>IF(OR(G83&gt;F83,AND(E83&gt;D83,G83&gt;0)),"Ja","Nee")</f>
        <v>Ja</v>
      </c>
      <c r="I83" s="32"/>
      <c r="J83" s="32"/>
      <c r="K83" s="32"/>
    </row>
    <row r="84" spans="1:11" ht="83.25" customHeight="1" x14ac:dyDescent="0.2">
      <c r="A84" s="1">
        <v>2</v>
      </c>
      <c r="B84" s="1" t="s">
        <v>76</v>
      </c>
      <c r="C84" s="1" t="s">
        <v>77</v>
      </c>
      <c r="D84" s="14">
        <f>IF(C84="Werk",5382000,215000)</f>
        <v>215000</v>
      </c>
      <c r="E84" s="14">
        <f>SUMIF(L:L,A84,U:U)</f>
        <v>25462.5</v>
      </c>
      <c r="F84" s="14">
        <f>IF(C84="Werk",1345500,53750)</f>
        <v>53750</v>
      </c>
      <c r="G84" s="14">
        <f>SUMIFS(U:U,L:L,A84,H:H,2021)</f>
        <v>3753.75</v>
      </c>
      <c r="H84" s="1" t="str">
        <f>IF(OR(G84&gt;F84,AND(E84&gt;D84,G84&gt;0)),"Ja","Nee")</f>
        <v>Nee</v>
      </c>
      <c r="I84" s="32"/>
      <c r="J84" s="32"/>
      <c r="K84" s="32"/>
    </row>
    <row r="85" spans="1:11" ht="90.75" customHeight="1" x14ac:dyDescent="0.2">
      <c r="A85" s="1">
        <v>3</v>
      </c>
      <c r="B85" s="1" t="s">
        <v>76</v>
      </c>
      <c r="C85" s="1" t="s">
        <v>77</v>
      </c>
      <c r="D85" s="14">
        <f>IF(C85="Werk",5382000,215000)</f>
        <v>215000</v>
      </c>
      <c r="E85" s="14">
        <f>SUMIF(L:L,A85,U:U)</f>
        <v>100298.46999999999</v>
      </c>
      <c r="F85" s="14">
        <f>IF(C85="Werk",1345500,53750)</f>
        <v>53750</v>
      </c>
      <c r="G85" s="14">
        <f>SUMIFS(U:U,L:L,A85,H:H,2021)</f>
        <v>73312.02</v>
      </c>
      <c r="H85" s="1" t="str">
        <f>IF(OR(G85&gt;F85,AND(E85&gt;D85,G85&gt;0)),"Ja","Nee")</f>
        <v>Ja</v>
      </c>
      <c r="I85" s="32"/>
      <c r="J85" s="32"/>
      <c r="K85" s="32"/>
    </row>
    <row r="86" spans="1:11" ht="90.75" customHeight="1" x14ac:dyDescent="0.2">
      <c r="A86" s="1">
        <v>4</v>
      </c>
      <c r="B86" s="1" t="s">
        <v>76</v>
      </c>
      <c r="C86" s="1" t="s">
        <v>77</v>
      </c>
      <c r="D86" s="14">
        <f>IF(C86="Werk",5382000,215000)</f>
        <v>215000</v>
      </c>
      <c r="E86" s="14">
        <f>SUMIF(L:L,A86,U:U)</f>
        <v>540446.73</v>
      </c>
      <c r="F86" s="14">
        <f>IF(C86="Werk",1345500,53750)</f>
        <v>53750</v>
      </c>
      <c r="G86" s="14">
        <f>SUMIFS(U:U,L:L,A86,H:H,2021)</f>
        <v>227925.23</v>
      </c>
      <c r="H86" s="1" t="str">
        <f>IF(OR(G86&gt;F86,AND(E86&gt;D86,G86&gt;0)),"Ja","Nee")</f>
        <v>Ja</v>
      </c>
      <c r="I86" s="15"/>
      <c r="J86" s="15"/>
      <c r="K86" s="15"/>
    </row>
    <row r="90" spans="1:11" x14ac:dyDescent="0.2">
      <c r="A90" s="1" t="s">
        <v>93</v>
      </c>
    </row>
    <row r="91" spans="1:11" x14ac:dyDescent="0.2">
      <c r="A91" s="1" t="s">
        <v>78</v>
      </c>
    </row>
    <row r="92" spans="1:11" x14ac:dyDescent="0.2">
      <c r="A92" s="1" t="s">
        <v>79</v>
      </c>
    </row>
    <row r="93" spans="1:11" x14ac:dyDescent="0.2">
      <c r="A93" s="1" t="s">
        <v>80</v>
      </c>
    </row>
    <row r="94" spans="1:11" x14ac:dyDescent="0.2">
      <c r="A94" s="1" t="s">
        <v>81</v>
      </c>
    </row>
    <row r="95" spans="1:11" x14ac:dyDescent="0.2">
      <c r="A95" s="1" t="s">
        <v>82</v>
      </c>
    </row>
    <row r="96" spans="1:11" x14ac:dyDescent="0.2">
      <c r="A96" s="1" t="s">
        <v>83</v>
      </c>
    </row>
    <row r="97" spans="1:1" x14ac:dyDescent="0.2">
      <c r="A97" s="1" t="s">
        <v>94</v>
      </c>
    </row>
    <row r="98" spans="1:1" x14ac:dyDescent="0.2">
      <c r="A98" s="1" t="s">
        <v>84</v>
      </c>
    </row>
    <row r="99" spans="1:1" x14ac:dyDescent="0.2">
      <c r="A99" s="1" t="s">
        <v>85</v>
      </c>
    </row>
    <row r="100" spans="1:1" x14ac:dyDescent="0.2">
      <c r="A100" s="1" t="s">
        <v>86</v>
      </c>
    </row>
  </sheetData>
  <mergeCells count="2">
    <mergeCell ref="I82:K82"/>
    <mergeCell ref="I83:K85"/>
  </mergeCell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Introductie</vt:lpstr>
      <vt:lpstr>Rijkswaterstaat</vt:lpstr>
      <vt:lpstr>PIANOo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2022-11-14T20:20:22Z</dcterms:created>
  <dcterms:modified xsi:type="dcterms:W3CDTF">2022-11-18T09:10:20Z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de8109-f994-4a60-a1d3-5c95e2ff3620_Enabled">
    <vt:lpwstr>true</vt:lpwstr>
  </property>
  <property fmtid="{D5CDD505-2E9C-101B-9397-08002B2CF9AE}" pid="3" name="MSIP_Label_4bde8109-f994-4a60-a1d3-5c95e2ff3620_SetDate">
    <vt:lpwstr>2022-11-18T09:09:15Z</vt:lpwstr>
  </property>
  <property fmtid="{D5CDD505-2E9C-101B-9397-08002B2CF9AE}" pid="4" name="MSIP_Label_4bde8109-f994-4a60-a1d3-5c95e2ff3620_Method">
    <vt:lpwstr>Privileged</vt:lpwstr>
  </property>
  <property fmtid="{D5CDD505-2E9C-101B-9397-08002B2CF9AE}" pid="5" name="MSIP_Label_4bde8109-f994-4a60-a1d3-5c95e2ff3620_Name">
    <vt:lpwstr>FLPubliek</vt:lpwstr>
  </property>
  <property fmtid="{D5CDD505-2E9C-101B-9397-08002B2CF9AE}" pid="6" name="MSIP_Label_4bde8109-f994-4a60-a1d3-5c95e2ff3620_SiteId">
    <vt:lpwstr>1321633e-f6b9-44e2-a44f-59b9d264ecb7</vt:lpwstr>
  </property>
  <property fmtid="{D5CDD505-2E9C-101B-9397-08002B2CF9AE}" pid="7" name="MSIP_Label_4bde8109-f994-4a60-a1d3-5c95e2ff3620_ActionId">
    <vt:lpwstr>32f4728e-3000-402f-bbad-9931bf0e71aa</vt:lpwstr>
  </property>
  <property fmtid="{D5CDD505-2E9C-101B-9397-08002B2CF9AE}" pid="8" name="MSIP_Label_4bde8109-f994-4a60-a1d3-5c95e2ff3620_ContentBits">
    <vt:lpwstr>0</vt:lpwstr>
  </property>
</Properties>
</file>