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1.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2.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1"/>
  <workbookPr defaultThemeVersion="166925"/>
  <mc:AlternateContent xmlns:mc="http://schemas.openxmlformats.org/markup-compatibility/2006">
    <mc:Choice Requires="x15">
      <x15ac:absPath xmlns:x15ac="http://schemas.microsoft.com/office/spreadsheetml/2010/11/ac" url="https://bureau2030nl.sharepoint.com/sites/bureau2030.nl/Shared Documents/General/Klanten en Prospects/PIANOo/2023 Vervolg MVOI Activatie en Begeleiding/Monitoring tool &amp; format/Format/DEF/"/>
    </mc:Choice>
  </mc:AlternateContent>
  <xr:revisionPtr revIDLastSave="10" documentId="8_{471F7570-B083-4645-9E75-F39C9C5CA9B9}" xr6:coauthVersionLast="47" xr6:coauthVersionMax="47" xr10:uidLastSave="{DEAD5B1C-8AD7-FA4D-88FC-1D53094462FE}"/>
  <bookViews>
    <workbookView xWindow="0" yWindow="500" windowWidth="28800" windowHeight="16080" activeTab="4" xr2:uid="{7CBC5C04-6DFA-4C48-A49E-67A21C401EA8}"/>
  </bookViews>
  <sheets>
    <sheet name="1. Themamatrix" sheetId="18" r:id="rId1"/>
    <sheet name="2. Aanbestedingen" sheetId="3" r:id="rId2"/>
    <sheet name="3. MVOI Jaarplanning" sheetId="20" r:id="rId3"/>
    <sheet name="4. MVOI aanbestedingsplanning" sheetId="23" state="hidden" r:id="rId4"/>
    <sheet name="4. Evaluatie dashboard" sheetId="7" r:id="rId5"/>
    <sheet name="5. Mastersheet" sheetId="6" r:id="rId6"/>
    <sheet name="Aanbestedingskalender" sheetId="8" state="hidden" r:id="rId7"/>
  </sheets>
  <definedNames>
    <definedName name="MVIThema" localSheetId="0">#REF!</definedName>
    <definedName name="MVIThema" localSheetId="2">#REF!</definedName>
    <definedName name="MVIThema">#REF!</definedName>
    <definedName name="Planning" localSheetId="0">#REF!</definedName>
    <definedName name="Planning" localSheetId="2">#REF!</definedName>
    <definedName name="Planning">#REF!</definedName>
    <definedName name="Productgroep" localSheetId="0">#REF!</definedName>
    <definedName name="Productgroep" localSheetId="2">#REF!</definedName>
    <definedName name="Productgroep">#REF!</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3" i="6" l="1"/>
  <c r="D63" i="6" s="1"/>
  <c r="C62" i="6"/>
  <c r="D62" i="6" s="1"/>
  <c r="L10" i="3"/>
  <c r="L11" i="3"/>
  <c r="L12" i="3"/>
  <c r="L13" i="3"/>
  <c r="L14" i="3"/>
  <c r="L15" i="3"/>
  <c r="L16" i="3"/>
  <c r="L17" i="3"/>
  <c r="L18" i="3"/>
  <c r="L19" i="3"/>
  <c r="L20" i="3"/>
  <c r="L21" i="3"/>
  <c r="P22" i="3"/>
  <c r="P23" i="3"/>
  <c r="P24" i="3"/>
  <c r="P25" i="3"/>
  <c r="P26" i="3"/>
  <c r="P27" i="3"/>
  <c r="P28" i="3"/>
  <c r="P29" i="3"/>
  <c r="P30" i="3"/>
  <c r="P31" i="3"/>
  <c r="P32" i="3"/>
  <c r="P33" i="3"/>
  <c r="P34" i="3"/>
  <c r="P35" i="3"/>
  <c r="P36" i="3"/>
  <c r="P37" i="3"/>
  <c r="P38" i="3"/>
  <c r="P39" i="3"/>
  <c r="P40" i="3"/>
  <c r="P41" i="3"/>
  <c r="P42" i="3"/>
  <c r="P43" i="3"/>
  <c r="P44" i="3"/>
  <c r="P45" i="3"/>
  <c r="P46" i="3"/>
  <c r="P47" i="3"/>
  <c r="P48" i="3"/>
  <c r="P49" i="3"/>
  <c r="P50" i="3"/>
  <c r="P51" i="3"/>
  <c r="P52" i="3"/>
  <c r="P53" i="3"/>
  <c r="P54" i="3"/>
  <c r="P55" i="3"/>
  <c r="P56" i="3"/>
  <c r="P57" i="3"/>
  <c r="P58" i="3"/>
  <c r="P59" i="3"/>
  <c r="P60" i="3"/>
  <c r="P61" i="3"/>
  <c r="P62" i="3"/>
  <c r="P63" i="3"/>
  <c r="P64" i="3"/>
  <c r="P65" i="3"/>
  <c r="P66" i="3"/>
  <c r="P67" i="3"/>
  <c r="P68" i="3"/>
  <c r="P69" i="3"/>
  <c r="P70" i="3"/>
  <c r="P71" i="3"/>
  <c r="P72" i="3"/>
  <c r="P73" i="3"/>
  <c r="P74" i="3"/>
  <c r="P75" i="3"/>
  <c r="P76" i="3"/>
  <c r="P77" i="3"/>
  <c r="P78" i="3"/>
  <c r="P79" i="3"/>
  <c r="P80" i="3"/>
  <c r="P81" i="3"/>
  <c r="P82" i="3"/>
  <c r="P83" i="3"/>
  <c r="P84" i="3"/>
  <c r="P85" i="3"/>
  <c r="P86" i="3"/>
  <c r="P87" i="3"/>
  <c r="P88" i="3"/>
  <c r="P89" i="3"/>
  <c r="P90" i="3"/>
  <c r="P91" i="3"/>
  <c r="P92" i="3"/>
  <c r="P93" i="3"/>
  <c r="P94" i="3"/>
  <c r="P95" i="3"/>
  <c r="P96" i="3"/>
  <c r="P97" i="3"/>
  <c r="P98" i="3"/>
  <c r="P99" i="3"/>
  <c r="P100" i="3"/>
  <c r="P101" i="3"/>
  <c r="P102" i="3"/>
  <c r="P103" i="3"/>
  <c r="P104" i="3"/>
  <c r="P105" i="3"/>
  <c r="P106" i="3"/>
  <c r="P107" i="3"/>
  <c r="P108" i="3"/>
  <c r="P109" i="3"/>
  <c r="P110" i="3"/>
  <c r="P111" i="3"/>
  <c r="P112" i="3"/>
  <c r="P113" i="3"/>
  <c r="P114" i="3"/>
  <c r="P115" i="3"/>
  <c r="P116" i="3"/>
  <c r="P117" i="3"/>
  <c r="P118" i="3"/>
  <c r="P119" i="3"/>
  <c r="P120" i="3"/>
  <c r="P121" i="3"/>
  <c r="P122" i="3"/>
  <c r="P123" i="3"/>
  <c r="P124" i="3"/>
  <c r="P125" i="3"/>
  <c r="P126" i="3"/>
  <c r="P127" i="3"/>
  <c r="P128" i="3"/>
  <c r="P129" i="3"/>
  <c r="P130" i="3"/>
  <c r="P131" i="3"/>
  <c r="P132" i="3"/>
  <c r="P133" i="3"/>
  <c r="P134" i="3"/>
  <c r="P135" i="3"/>
  <c r="P136" i="3"/>
  <c r="P137" i="3"/>
  <c r="P138" i="3"/>
  <c r="P139" i="3"/>
  <c r="P140" i="3"/>
  <c r="P141" i="3"/>
  <c r="P142" i="3"/>
  <c r="P143" i="3"/>
  <c r="P144" i="3"/>
  <c r="P145" i="3"/>
  <c r="P146" i="3"/>
  <c r="P147" i="3"/>
  <c r="P148" i="3"/>
  <c r="P149" i="3"/>
  <c r="P150" i="3"/>
  <c r="P151" i="3"/>
  <c r="P152" i="3"/>
  <c r="P153" i="3"/>
  <c r="P154" i="3"/>
  <c r="P155" i="3"/>
  <c r="P156" i="3"/>
  <c r="P157" i="3"/>
  <c r="P158" i="3"/>
  <c r="P159" i="3"/>
  <c r="P160" i="3"/>
  <c r="P161" i="3"/>
  <c r="P162" i="3"/>
  <c r="P163" i="3"/>
  <c r="P164" i="3"/>
  <c r="P165" i="3"/>
  <c r="P166" i="3"/>
  <c r="P167" i="3"/>
  <c r="P168" i="3"/>
  <c r="P169" i="3"/>
  <c r="P170" i="3"/>
  <c r="P171" i="3"/>
  <c r="P172" i="3"/>
  <c r="P173" i="3"/>
  <c r="P174" i="3"/>
  <c r="P175" i="3"/>
  <c r="P176" i="3"/>
  <c r="P177" i="3"/>
  <c r="P178" i="3"/>
  <c r="P179" i="3"/>
  <c r="P180" i="3"/>
  <c r="P181" i="3"/>
  <c r="P182" i="3"/>
  <c r="P183" i="3"/>
  <c r="P184" i="3"/>
  <c r="P185" i="3"/>
  <c r="P186" i="3"/>
  <c r="P187" i="3"/>
  <c r="P188" i="3"/>
  <c r="P189" i="3"/>
  <c r="P190" i="3"/>
  <c r="P191" i="3"/>
  <c r="P192" i="3"/>
  <c r="P193" i="3"/>
  <c r="P194" i="3"/>
  <c r="P195" i="3"/>
  <c r="P196" i="3"/>
  <c r="P197" i="3"/>
  <c r="P198" i="3"/>
  <c r="P199" i="3"/>
  <c r="P200" i="3"/>
  <c r="P201" i="3"/>
  <c r="P202" i="3"/>
  <c r="P203" i="3"/>
  <c r="P204" i="3"/>
  <c r="P205" i="3"/>
  <c r="P206" i="3"/>
  <c r="P207" i="3"/>
  <c r="P208" i="3"/>
  <c r="P209" i="3"/>
  <c r="P210" i="3"/>
  <c r="P211" i="3"/>
  <c r="P212" i="3"/>
  <c r="P213" i="3"/>
  <c r="P214" i="3"/>
  <c r="P215" i="3"/>
  <c r="P216" i="3"/>
  <c r="P217" i="3"/>
  <c r="P218" i="3"/>
  <c r="P219" i="3"/>
  <c r="P220" i="3"/>
  <c r="P221" i="3"/>
  <c r="P222" i="3"/>
  <c r="P223" i="3"/>
  <c r="P224" i="3"/>
  <c r="P225" i="3"/>
  <c r="P226" i="3"/>
  <c r="P227" i="3"/>
  <c r="P228" i="3"/>
  <c r="P229" i="3"/>
  <c r="P230" i="3"/>
  <c r="P231" i="3"/>
  <c r="P232" i="3"/>
  <c r="P233" i="3"/>
  <c r="P234" i="3"/>
  <c r="P235" i="3"/>
  <c r="P236" i="3"/>
  <c r="P237" i="3"/>
  <c r="P238" i="3"/>
  <c r="P239" i="3"/>
  <c r="P240" i="3"/>
  <c r="P241" i="3"/>
  <c r="P242" i="3"/>
  <c r="P243" i="3"/>
  <c r="P244" i="3"/>
  <c r="P245" i="3"/>
  <c r="P246" i="3"/>
  <c r="P247" i="3"/>
  <c r="P248" i="3"/>
  <c r="P249" i="3"/>
  <c r="P250" i="3"/>
  <c r="P251" i="3"/>
  <c r="P252" i="3"/>
  <c r="P253" i="3"/>
  <c r="P254" i="3"/>
  <c r="P255" i="3"/>
  <c r="P256" i="3"/>
  <c r="P257" i="3"/>
  <c r="P258" i="3"/>
  <c r="P259" i="3"/>
  <c r="P260" i="3"/>
  <c r="P261" i="3"/>
  <c r="P262" i="3"/>
  <c r="P263" i="3"/>
  <c r="P264" i="3"/>
  <c r="P265" i="3"/>
  <c r="P266" i="3"/>
  <c r="P267" i="3"/>
  <c r="P268" i="3"/>
  <c r="P269" i="3"/>
  <c r="P270" i="3"/>
  <c r="P271" i="3"/>
  <c r="P272" i="3"/>
  <c r="P273" i="3"/>
  <c r="P274" i="3"/>
  <c r="P275" i="3"/>
  <c r="P276" i="3"/>
  <c r="P277" i="3"/>
  <c r="P278" i="3"/>
  <c r="P279" i="3"/>
  <c r="P280" i="3"/>
  <c r="P281" i="3"/>
  <c r="P282" i="3"/>
  <c r="P283" i="3"/>
  <c r="P284" i="3"/>
  <c r="P285" i="3"/>
  <c r="P286" i="3"/>
  <c r="P287" i="3"/>
  <c r="P288" i="3"/>
  <c r="P289" i="3"/>
  <c r="P290" i="3"/>
  <c r="P291" i="3"/>
  <c r="P292" i="3"/>
  <c r="P293" i="3"/>
  <c r="P294" i="3"/>
  <c r="P295" i="3"/>
  <c r="P296" i="3"/>
  <c r="P297" i="3"/>
  <c r="P298" i="3"/>
  <c r="P299" i="3"/>
  <c r="P300" i="3"/>
  <c r="P301" i="3"/>
  <c r="P302" i="3"/>
  <c r="P303" i="3"/>
  <c r="P304" i="3"/>
  <c r="P305" i="3"/>
  <c r="P306" i="3"/>
  <c r="P307" i="3"/>
  <c r="P308" i="3"/>
  <c r="P309" i="3"/>
  <c r="P310" i="3"/>
  <c r="P311" i="3"/>
  <c r="P312" i="3"/>
  <c r="P313" i="3"/>
  <c r="P314" i="3"/>
  <c r="P315" i="3"/>
  <c r="P316" i="3"/>
  <c r="P317" i="3"/>
  <c r="P318" i="3"/>
  <c r="P319" i="3"/>
  <c r="P320" i="3"/>
  <c r="P321" i="3"/>
  <c r="P322" i="3"/>
  <c r="P323" i="3"/>
  <c r="P324" i="3"/>
  <c r="P325" i="3"/>
  <c r="P326" i="3"/>
  <c r="P327" i="3"/>
  <c r="P328" i="3"/>
  <c r="P329" i="3"/>
  <c r="P330" i="3"/>
  <c r="P331" i="3"/>
  <c r="P332" i="3"/>
  <c r="P333" i="3"/>
  <c r="P334" i="3"/>
  <c r="P335" i="3"/>
  <c r="P336" i="3"/>
  <c r="P337" i="3"/>
  <c r="P338" i="3"/>
  <c r="P339" i="3"/>
  <c r="P340" i="3"/>
  <c r="P341" i="3"/>
  <c r="P342" i="3"/>
  <c r="P343" i="3"/>
  <c r="P344" i="3"/>
  <c r="P345" i="3"/>
  <c r="P346" i="3"/>
  <c r="P347" i="3"/>
  <c r="P348" i="3"/>
  <c r="P349" i="3"/>
  <c r="P350" i="3"/>
  <c r="P351" i="3"/>
  <c r="P352" i="3"/>
  <c r="P353" i="3"/>
  <c r="P354" i="3"/>
  <c r="P355" i="3"/>
  <c r="P356" i="3"/>
  <c r="P357" i="3"/>
  <c r="P358" i="3"/>
  <c r="P359" i="3"/>
  <c r="P360" i="3"/>
  <c r="P361" i="3"/>
  <c r="P362" i="3"/>
  <c r="P363" i="3"/>
  <c r="P364" i="3"/>
  <c r="P365" i="3"/>
  <c r="P366" i="3"/>
  <c r="P367" i="3"/>
  <c r="P368" i="3"/>
  <c r="P369" i="3"/>
  <c r="P370" i="3"/>
  <c r="P371" i="3"/>
  <c r="P372" i="3"/>
  <c r="P373" i="3"/>
  <c r="P374" i="3"/>
  <c r="P375" i="3"/>
  <c r="P376" i="3"/>
  <c r="P377" i="3"/>
  <c r="P378" i="3"/>
  <c r="P379" i="3"/>
  <c r="P380" i="3"/>
  <c r="P381" i="3"/>
  <c r="P382" i="3"/>
  <c r="P383" i="3"/>
  <c r="P384" i="3"/>
  <c r="P385" i="3"/>
  <c r="P386" i="3"/>
  <c r="P387" i="3"/>
  <c r="P388" i="3"/>
  <c r="P389" i="3"/>
  <c r="P390" i="3"/>
  <c r="P391" i="3"/>
  <c r="P392" i="3"/>
  <c r="P393" i="3"/>
  <c r="P394" i="3"/>
  <c r="P395" i="3"/>
  <c r="P396" i="3"/>
  <c r="P397" i="3"/>
  <c r="P398" i="3"/>
  <c r="P399" i="3"/>
  <c r="P400" i="3"/>
  <c r="P401" i="3"/>
  <c r="P402" i="3"/>
  <c r="P403" i="3"/>
  <c r="P404" i="3"/>
  <c r="P405" i="3"/>
  <c r="P406" i="3"/>
  <c r="P407" i="3"/>
  <c r="P408" i="3"/>
  <c r="P409" i="3"/>
  <c r="P410" i="3"/>
  <c r="P411" i="3"/>
  <c r="P412" i="3"/>
  <c r="P413" i="3"/>
  <c r="P414" i="3"/>
  <c r="P415" i="3"/>
  <c r="P416" i="3"/>
  <c r="P417" i="3"/>
  <c r="P418" i="3"/>
  <c r="P419" i="3"/>
  <c r="P420" i="3"/>
  <c r="P421" i="3"/>
  <c r="P422" i="3"/>
  <c r="P423" i="3"/>
  <c r="P424" i="3"/>
  <c r="P425" i="3"/>
  <c r="P426" i="3"/>
  <c r="P427" i="3"/>
  <c r="P428" i="3"/>
  <c r="P429" i="3"/>
  <c r="P430" i="3"/>
  <c r="P431" i="3"/>
  <c r="P432" i="3"/>
  <c r="P433" i="3"/>
  <c r="P434" i="3"/>
  <c r="P435" i="3"/>
  <c r="P436" i="3"/>
  <c r="P437" i="3"/>
  <c r="P438" i="3"/>
  <c r="P439" i="3"/>
  <c r="P440" i="3"/>
  <c r="P441" i="3"/>
  <c r="P442" i="3"/>
  <c r="P443" i="3"/>
  <c r="P444" i="3"/>
  <c r="P445" i="3"/>
  <c r="P446" i="3"/>
  <c r="P447" i="3"/>
  <c r="P448" i="3"/>
  <c r="P449" i="3"/>
  <c r="P450" i="3"/>
  <c r="P451" i="3"/>
  <c r="P452" i="3"/>
  <c r="P453" i="3"/>
  <c r="P454" i="3"/>
  <c r="P455" i="3"/>
  <c r="P456" i="3"/>
  <c r="P457" i="3"/>
  <c r="P458" i="3"/>
  <c r="P459" i="3"/>
  <c r="P460" i="3"/>
  <c r="P461" i="3"/>
  <c r="P462" i="3"/>
  <c r="P463" i="3"/>
  <c r="P464" i="3"/>
  <c r="P465" i="3"/>
  <c r="P466" i="3"/>
  <c r="P467" i="3"/>
  <c r="P468" i="3"/>
  <c r="P469" i="3"/>
  <c r="P470" i="3"/>
  <c r="P471" i="3"/>
  <c r="P472" i="3"/>
  <c r="P473" i="3"/>
  <c r="P474" i="3"/>
  <c r="P475" i="3"/>
  <c r="P476" i="3"/>
  <c r="P477" i="3"/>
  <c r="P478" i="3"/>
  <c r="P479" i="3"/>
  <c r="P480" i="3"/>
  <c r="P481" i="3"/>
  <c r="P482" i="3"/>
  <c r="P483" i="3"/>
  <c r="P484" i="3"/>
  <c r="P485" i="3"/>
  <c r="P486" i="3"/>
  <c r="P487" i="3"/>
  <c r="P488" i="3"/>
  <c r="P489" i="3"/>
  <c r="P490" i="3"/>
  <c r="P491" i="3"/>
  <c r="P492" i="3"/>
  <c r="P493" i="3"/>
  <c r="P494" i="3"/>
  <c r="P495" i="3"/>
  <c r="P496" i="3"/>
  <c r="P497" i="3"/>
  <c r="P498" i="3"/>
  <c r="P499" i="3"/>
  <c r="P500" i="3"/>
  <c r="P501" i="3"/>
  <c r="P502" i="3"/>
  <c r="P503" i="3"/>
  <c r="P504" i="3"/>
  <c r="P505" i="3"/>
  <c r="P506" i="3"/>
  <c r="P507" i="3"/>
  <c r="P508" i="3"/>
  <c r="P509" i="3"/>
  <c r="P510" i="3"/>
  <c r="P511" i="3"/>
  <c r="P512" i="3"/>
  <c r="P513" i="3"/>
  <c r="P514" i="3"/>
  <c r="P515" i="3"/>
  <c r="P516" i="3"/>
  <c r="P517" i="3"/>
  <c r="P518" i="3"/>
  <c r="P519" i="3"/>
  <c r="P520" i="3"/>
  <c r="P521" i="3"/>
  <c r="P522" i="3"/>
  <c r="P523" i="3"/>
  <c r="P524" i="3"/>
  <c r="P525" i="3"/>
  <c r="P526" i="3"/>
  <c r="P527" i="3"/>
  <c r="P528" i="3"/>
  <c r="P529" i="3"/>
  <c r="P530" i="3"/>
  <c r="P531" i="3"/>
  <c r="P532" i="3"/>
  <c r="P533" i="3"/>
  <c r="P534" i="3"/>
  <c r="P535" i="3"/>
  <c r="P536" i="3"/>
  <c r="P537" i="3"/>
  <c r="P538" i="3"/>
  <c r="P539" i="3"/>
  <c r="P540" i="3"/>
  <c r="P541" i="3"/>
  <c r="P542" i="3"/>
  <c r="P543" i="3"/>
  <c r="P544" i="3"/>
  <c r="P545" i="3"/>
  <c r="P546" i="3"/>
  <c r="P547" i="3"/>
  <c r="P548" i="3"/>
  <c r="P549" i="3"/>
  <c r="P550" i="3"/>
  <c r="P551" i="3"/>
  <c r="P552" i="3"/>
  <c r="P553" i="3"/>
  <c r="P554" i="3"/>
  <c r="P555" i="3"/>
  <c r="P556" i="3"/>
  <c r="P557" i="3"/>
  <c r="P558" i="3"/>
  <c r="P559" i="3"/>
  <c r="P560" i="3"/>
  <c r="P561" i="3"/>
  <c r="P562" i="3"/>
  <c r="P563" i="3"/>
  <c r="P564" i="3"/>
  <c r="P565" i="3"/>
  <c r="P566" i="3"/>
  <c r="P567" i="3"/>
  <c r="P568" i="3"/>
  <c r="P569" i="3"/>
  <c r="P570" i="3"/>
  <c r="P571" i="3"/>
  <c r="P572" i="3"/>
  <c r="P573" i="3"/>
  <c r="P574" i="3"/>
  <c r="P575" i="3"/>
  <c r="P576" i="3"/>
  <c r="P577" i="3"/>
  <c r="P578" i="3"/>
  <c r="P579" i="3"/>
  <c r="P580" i="3"/>
  <c r="P581" i="3"/>
  <c r="P582" i="3"/>
  <c r="P583" i="3"/>
  <c r="P584" i="3"/>
  <c r="P585" i="3"/>
  <c r="P586" i="3"/>
  <c r="P587" i="3"/>
  <c r="P588" i="3"/>
  <c r="P589" i="3"/>
  <c r="P590" i="3"/>
  <c r="P591" i="3"/>
  <c r="P592" i="3"/>
  <c r="P593" i="3"/>
  <c r="P594" i="3"/>
  <c r="P595" i="3"/>
  <c r="P596" i="3"/>
  <c r="P597" i="3"/>
  <c r="P598" i="3"/>
  <c r="P599" i="3"/>
  <c r="P600" i="3"/>
  <c r="P601" i="3"/>
  <c r="P602" i="3"/>
  <c r="P603" i="3"/>
  <c r="P604" i="3"/>
  <c r="P605" i="3"/>
  <c r="P606" i="3"/>
  <c r="P607" i="3"/>
  <c r="P608" i="3"/>
  <c r="P609" i="3"/>
  <c r="P610" i="3"/>
  <c r="P611" i="3"/>
  <c r="P612" i="3"/>
  <c r="P613" i="3"/>
  <c r="P614" i="3"/>
  <c r="P615" i="3"/>
  <c r="P616" i="3"/>
  <c r="P617" i="3"/>
  <c r="P618" i="3"/>
  <c r="P619" i="3"/>
  <c r="P620" i="3"/>
  <c r="P621" i="3"/>
  <c r="P622" i="3"/>
  <c r="P623" i="3"/>
  <c r="P624" i="3"/>
  <c r="P625" i="3"/>
  <c r="P626" i="3"/>
  <c r="P627" i="3"/>
  <c r="P628" i="3"/>
  <c r="P629" i="3"/>
  <c r="P630" i="3"/>
  <c r="P631" i="3"/>
  <c r="P632" i="3"/>
  <c r="P633" i="3"/>
  <c r="P634" i="3"/>
  <c r="P635" i="3"/>
  <c r="P636" i="3"/>
  <c r="P637" i="3"/>
  <c r="P638" i="3"/>
  <c r="P639" i="3"/>
  <c r="P640" i="3"/>
  <c r="P641" i="3"/>
  <c r="P642" i="3"/>
  <c r="P643" i="3"/>
  <c r="P644" i="3"/>
  <c r="P645" i="3"/>
  <c r="P646" i="3"/>
  <c r="P647" i="3"/>
  <c r="P648" i="3"/>
  <c r="P649" i="3"/>
  <c r="P650" i="3"/>
  <c r="P651" i="3"/>
  <c r="P652" i="3"/>
  <c r="P653" i="3"/>
  <c r="P654" i="3"/>
  <c r="P655" i="3"/>
  <c r="P656" i="3"/>
  <c r="P657" i="3"/>
  <c r="P658" i="3"/>
  <c r="P659" i="3"/>
  <c r="P660" i="3"/>
  <c r="P661" i="3"/>
  <c r="P662" i="3"/>
  <c r="P663" i="3"/>
  <c r="P664" i="3"/>
  <c r="P665" i="3"/>
  <c r="P666" i="3"/>
  <c r="P667" i="3"/>
  <c r="P668" i="3"/>
  <c r="P669" i="3"/>
  <c r="P670" i="3"/>
  <c r="P671" i="3"/>
  <c r="P672" i="3"/>
  <c r="P673" i="3"/>
  <c r="P674" i="3"/>
  <c r="P675" i="3"/>
  <c r="P676" i="3"/>
  <c r="P677" i="3"/>
  <c r="P678" i="3"/>
  <c r="P679" i="3"/>
  <c r="P680" i="3"/>
  <c r="P681" i="3"/>
  <c r="P682" i="3"/>
  <c r="P683" i="3"/>
  <c r="P684" i="3"/>
  <c r="P685" i="3"/>
  <c r="P686" i="3"/>
  <c r="P687" i="3"/>
  <c r="P688" i="3"/>
  <c r="P689" i="3"/>
  <c r="P690" i="3"/>
  <c r="P691" i="3"/>
  <c r="P692" i="3"/>
  <c r="P693" i="3"/>
  <c r="P694" i="3"/>
  <c r="P695" i="3"/>
  <c r="P696" i="3"/>
  <c r="P697" i="3"/>
  <c r="P698" i="3"/>
  <c r="P699" i="3"/>
  <c r="P700" i="3"/>
  <c r="P701" i="3"/>
  <c r="P702" i="3"/>
  <c r="P703" i="3"/>
  <c r="P704" i="3"/>
  <c r="P705" i="3"/>
  <c r="P706" i="3"/>
  <c r="P707" i="3"/>
  <c r="P708" i="3"/>
  <c r="P709" i="3"/>
  <c r="P710" i="3"/>
  <c r="P711" i="3"/>
  <c r="P712" i="3"/>
  <c r="P713" i="3"/>
  <c r="P714" i="3"/>
  <c r="P715" i="3"/>
  <c r="P716" i="3"/>
  <c r="P717" i="3"/>
  <c r="P718" i="3"/>
  <c r="P719" i="3"/>
  <c r="P720" i="3"/>
  <c r="P721" i="3"/>
  <c r="P722" i="3"/>
  <c r="P723" i="3"/>
  <c r="P724" i="3"/>
  <c r="P725" i="3"/>
  <c r="P726" i="3"/>
  <c r="P727" i="3"/>
  <c r="P728" i="3"/>
  <c r="P729" i="3"/>
  <c r="P730" i="3"/>
  <c r="P731" i="3"/>
  <c r="P732" i="3"/>
  <c r="P733" i="3"/>
  <c r="P734" i="3"/>
  <c r="P735" i="3"/>
  <c r="P736" i="3"/>
  <c r="P737" i="3"/>
  <c r="P738" i="3"/>
  <c r="P739" i="3"/>
  <c r="P740" i="3"/>
  <c r="P741" i="3"/>
  <c r="P742" i="3"/>
  <c r="P743" i="3"/>
  <c r="P744" i="3"/>
  <c r="P745" i="3"/>
  <c r="P746" i="3"/>
  <c r="P747" i="3"/>
  <c r="P748" i="3"/>
  <c r="P749" i="3"/>
  <c r="P750" i="3"/>
  <c r="P751" i="3"/>
  <c r="P752" i="3"/>
  <c r="P753" i="3"/>
  <c r="P754" i="3"/>
  <c r="P755" i="3"/>
  <c r="P756" i="3"/>
  <c r="P757" i="3"/>
  <c r="P758" i="3"/>
  <c r="P759" i="3"/>
  <c r="P760" i="3"/>
  <c r="P761" i="3"/>
  <c r="P762" i="3"/>
  <c r="P763" i="3"/>
  <c r="P764" i="3"/>
  <c r="P765" i="3"/>
  <c r="P766" i="3"/>
  <c r="P767" i="3"/>
  <c r="P768" i="3"/>
  <c r="P769" i="3"/>
  <c r="P770" i="3"/>
  <c r="P771" i="3"/>
  <c r="P772" i="3"/>
  <c r="P773" i="3"/>
  <c r="P774" i="3"/>
  <c r="P775" i="3"/>
  <c r="P776" i="3"/>
  <c r="P777" i="3"/>
  <c r="P778" i="3"/>
  <c r="P779" i="3"/>
  <c r="P780" i="3"/>
  <c r="P781" i="3"/>
  <c r="P782" i="3"/>
  <c r="P783" i="3"/>
  <c r="P784" i="3"/>
  <c r="P785" i="3"/>
  <c r="P786" i="3"/>
  <c r="P787" i="3"/>
  <c r="P788" i="3"/>
  <c r="P789" i="3"/>
  <c r="P790" i="3"/>
  <c r="P791" i="3"/>
  <c r="P792" i="3"/>
  <c r="P793" i="3"/>
  <c r="P794" i="3"/>
  <c r="P795" i="3"/>
  <c r="P796" i="3"/>
  <c r="P797" i="3"/>
  <c r="P798" i="3"/>
  <c r="P799" i="3"/>
  <c r="P800" i="3"/>
  <c r="P801" i="3"/>
  <c r="P802" i="3"/>
  <c r="P803" i="3"/>
  <c r="P804" i="3"/>
  <c r="P805" i="3"/>
  <c r="P806" i="3"/>
  <c r="P807" i="3"/>
  <c r="P808" i="3"/>
  <c r="P809" i="3"/>
  <c r="P810" i="3"/>
  <c r="P811" i="3"/>
  <c r="P812" i="3"/>
  <c r="P813" i="3"/>
  <c r="P814" i="3"/>
  <c r="P815" i="3"/>
  <c r="P816" i="3"/>
  <c r="P817" i="3"/>
  <c r="P818" i="3"/>
  <c r="P819" i="3"/>
  <c r="P820" i="3"/>
  <c r="P821" i="3"/>
  <c r="P822" i="3"/>
  <c r="P823" i="3"/>
  <c r="P824" i="3"/>
  <c r="P825" i="3"/>
  <c r="P826" i="3"/>
  <c r="P827" i="3"/>
  <c r="P828" i="3"/>
  <c r="P829" i="3"/>
  <c r="P830" i="3"/>
  <c r="P831" i="3"/>
  <c r="P832" i="3"/>
  <c r="P833" i="3"/>
  <c r="P834" i="3"/>
  <c r="P835" i="3"/>
  <c r="P836" i="3"/>
  <c r="P837" i="3"/>
  <c r="P838" i="3"/>
  <c r="P839" i="3"/>
  <c r="P840" i="3"/>
  <c r="P841" i="3"/>
  <c r="P842" i="3"/>
  <c r="P843" i="3"/>
  <c r="P844" i="3"/>
  <c r="P845" i="3"/>
  <c r="P846" i="3"/>
  <c r="P847" i="3"/>
  <c r="P848" i="3"/>
  <c r="P849" i="3"/>
  <c r="P850" i="3"/>
  <c r="P851" i="3"/>
  <c r="P852" i="3"/>
  <c r="P853" i="3"/>
  <c r="P854" i="3"/>
  <c r="P855" i="3"/>
  <c r="P856" i="3"/>
  <c r="P857" i="3"/>
  <c r="P858" i="3"/>
  <c r="P859" i="3"/>
  <c r="P860" i="3"/>
  <c r="P861" i="3"/>
  <c r="P862" i="3"/>
  <c r="P863" i="3"/>
  <c r="P864" i="3"/>
  <c r="P865" i="3"/>
  <c r="P866" i="3"/>
  <c r="P867" i="3"/>
  <c r="P868" i="3"/>
  <c r="P869" i="3"/>
  <c r="P870" i="3"/>
  <c r="P871" i="3"/>
  <c r="P872" i="3"/>
  <c r="P873" i="3"/>
  <c r="P874" i="3"/>
  <c r="P875" i="3"/>
  <c r="P876" i="3"/>
  <c r="P877" i="3"/>
  <c r="P878" i="3"/>
  <c r="P879" i="3"/>
  <c r="P880" i="3"/>
  <c r="P881" i="3"/>
  <c r="P882" i="3"/>
  <c r="P883" i="3"/>
  <c r="P884" i="3"/>
  <c r="P885" i="3"/>
  <c r="P886" i="3"/>
  <c r="P887" i="3"/>
  <c r="P888" i="3"/>
  <c r="P889" i="3"/>
  <c r="P890" i="3"/>
  <c r="P891" i="3"/>
  <c r="P892" i="3"/>
  <c r="P893" i="3"/>
  <c r="P894" i="3"/>
  <c r="P895" i="3"/>
  <c r="P896" i="3"/>
  <c r="P897" i="3"/>
  <c r="P898" i="3"/>
  <c r="P899" i="3"/>
  <c r="P900" i="3"/>
  <c r="P901" i="3"/>
  <c r="P902" i="3"/>
  <c r="P903" i="3"/>
  <c r="P904" i="3"/>
  <c r="P905" i="3"/>
  <c r="P906" i="3"/>
  <c r="P907" i="3"/>
  <c r="P908" i="3"/>
  <c r="P909" i="3"/>
  <c r="P910" i="3"/>
  <c r="P911" i="3"/>
  <c r="P912" i="3"/>
  <c r="P913" i="3"/>
  <c r="P914" i="3"/>
  <c r="P915" i="3"/>
  <c r="P916" i="3"/>
  <c r="P917" i="3"/>
  <c r="P918" i="3"/>
  <c r="P919" i="3"/>
  <c r="P920" i="3"/>
  <c r="P921" i="3"/>
  <c r="P922" i="3"/>
  <c r="P923" i="3"/>
  <c r="P924" i="3"/>
  <c r="P925" i="3"/>
  <c r="P926" i="3"/>
  <c r="P927" i="3"/>
  <c r="P928" i="3"/>
  <c r="P929" i="3"/>
  <c r="P930" i="3"/>
  <c r="P931" i="3"/>
  <c r="P932" i="3"/>
  <c r="P933" i="3"/>
  <c r="P934" i="3"/>
  <c r="P935" i="3"/>
  <c r="P936" i="3"/>
  <c r="P937" i="3"/>
  <c r="P938" i="3"/>
  <c r="P939" i="3"/>
  <c r="P940" i="3"/>
  <c r="P941" i="3"/>
  <c r="P942" i="3"/>
  <c r="P943" i="3"/>
  <c r="P944" i="3"/>
  <c r="P945" i="3"/>
  <c r="P946" i="3"/>
  <c r="P947" i="3"/>
  <c r="P948" i="3"/>
  <c r="P949" i="3"/>
  <c r="P950" i="3"/>
  <c r="P951" i="3"/>
  <c r="P952" i="3"/>
  <c r="P953" i="3"/>
  <c r="P954" i="3"/>
  <c r="P955" i="3"/>
  <c r="P956" i="3"/>
  <c r="P957" i="3"/>
  <c r="P958" i="3"/>
  <c r="P959" i="3"/>
  <c r="P960" i="3"/>
  <c r="P961" i="3"/>
  <c r="P962" i="3"/>
  <c r="P963" i="3"/>
  <c r="P964" i="3"/>
  <c r="P965" i="3"/>
  <c r="P966" i="3"/>
  <c r="P967" i="3"/>
  <c r="P968" i="3"/>
  <c r="P969" i="3"/>
  <c r="P970" i="3"/>
  <c r="P971" i="3"/>
  <c r="P972" i="3"/>
  <c r="P973" i="3"/>
  <c r="P974" i="3"/>
  <c r="P975" i="3"/>
  <c r="P976" i="3"/>
  <c r="P977" i="3"/>
  <c r="P978" i="3"/>
  <c r="P979" i="3"/>
  <c r="P980" i="3"/>
  <c r="P981" i="3"/>
  <c r="P982" i="3"/>
  <c r="P983" i="3"/>
  <c r="P984" i="3"/>
  <c r="P985" i="3"/>
  <c r="P986" i="3"/>
  <c r="P987" i="3"/>
  <c r="P988" i="3"/>
  <c r="P989" i="3"/>
  <c r="P990" i="3"/>
  <c r="P991" i="3"/>
  <c r="P992" i="3"/>
  <c r="P993" i="3"/>
  <c r="P994" i="3"/>
  <c r="P995" i="3"/>
  <c r="P996" i="3"/>
  <c r="P997" i="3"/>
  <c r="P998" i="3"/>
  <c r="P999" i="3"/>
  <c r="P1000" i="3"/>
  <c r="P1001" i="3"/>
  <c r="P11" i="3"/>
  <c r="P12" i="3"/>
  <c r="P13" i="3"/>
  <c r="P14" i="3"/>
  <c r="P15" i="3"/>
  <c r="P16" i="3"/>
  <c r="P17" i="3"/>
  <c r="P18" i="3"/>
  <c r="P19" i="3"/>
  <c r="P20" i="3"/>
  <c r="P21" i="3"/>
  <c r="P7" i="3"/>
  <c r="P8" i="3"/>
  <c r="P9" i="3"/>
  <c r="P10" i="3"/>
  <c r="P6" i="3"/>
  <c r="P5"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L299" i="3"/>
  <c r="L300" i="3"/>
  <c r="L301" i="3"/>
  <c r="L302" i="3"/>
  <c r="L303" i="3"/>
  <c r="L304" i="3"/>
  <c r="L305" i="3"/>
  <c r="L306" i="3"/>
  <c r="L307" i="3"/>
  <c r="L308" i="3"/>
  <c r="L309" i="3"/>
  <c r="L310" i="3"/>
  <c r="L311" i="3"/>
  <c r="L312" i="3"/>
  <c r="L313" i="3"/>
  <c r="L314" i="3"/>
  <c r="L315" i="3"/>
  <c r="L316" i="3"/>
  <c r="L317" i="3"/>
  <c r="L318" i="3"/>
  <c r="L319" i="3"/>
  <c r="L320" i="3"/>
  <c r="L321" i="3"/>
  <c r="L322" i="3"/>
  <c r="L323" i="3"/>
  <c r="L324" i="3"/>
  <c r="L325" i="3"/>
  <c r="L326" i="3"/>
  <c r="L327" i="3"/>
  <c r="L328" i="3"/>
  <c r="L329" i="3"/>
  <c r="L330" i="3"/>
  <c r="L331" i="3"/>
  <c r="L332" i="3"/>
  <c r="L333" i="3"/>
  <c r="L334" i="3"/>
  <c r="L335" i="3"/>
  <c r="L336" i="3"/>
  <c r="L337" i="3"/>
  <c r="L338" i="3"/>
  <c r="L339" i="3"/>
  <c r="L340" i="3"/>
  <c r="L341" i="3"/>
  <c r="L342" i="3"/>
  <c r="L343" i="3"/>
  <c r="L344" i="3"/>
  <c r="L345" i="3"/>
  <c r="L346" i="3"/>
  <c r="L347" i="3"/>
  <c r="L348" i="3"/>
  <c r="L349" i="3"/>
  <c r="L350" i="3"/>
  <c r="L351" i="3"/>
  <c r="L352" i="3"/>
  <c r="L353" i="3"/>
  <c r="L354" i="3"/>
  <c r="L355" i="3"/>
  <c r="L356" i="3"/>
  <c r="L357" i="3"/>
  <c r="L358" i="3"/>
  <c r="L359" i="3"/>
  <c r="L360" i="3"/>
  <c r="L361" i="3"/>
  <c r="L362" i="3"/>
  <c r="L363" i="3"/>
  <c r="L364" i="3"/>
  <c r="L365" i="3"/>
  <c r="L366" i="3"/>
  <c r="L367" i="3"/>
  <c r="L368" i="3"/>
  <c r="L369" i="3"/>
  <c r="L370" i="3"/>
  <c r="L371" i="3"/>
  <c r="L372" i="3"/>
  <c r="L373" i="3"/>
  <c r="L374" i="3"/>
  <c r="L375" i="3"/>
  <c r="L376" i="3"/>
  <c r="L377" i="3"/>
  <c r="L378" i="3"/>
  <c r="L379" i="3"/>
  <c r="L380" i="3"/>
  <c r="L381" i="3"/>
  <c r="L382" i="3"/>
  <c r="L383" i="3"/>
  <c r="L384" i="3"/>
  <c r="L385" i="3"/>
  <c r="L386" i="3"/>
  <c r="L387" i="3"/>
  <c r="L388" i="3"/>
  <c r="L389" i="3"/>
  <c r="L390" i="3"/>
  <c r="L391" i="3"/>
  <c r="L392" i="3"/>
  <c r="L393" i="3"/>
  <c r="L394" i="3"/>
  <c r="L395" i="3"/>
  <c r="L396" i="3"/>
  <c r="L397" i="3"/>
  <c r="L398" i="3"/>
  <c r="L399" i="3"/>
  <c r="L400" i="3"/>
  <c r="L401" i="3"/>
  <c r="L402" i="3"/>
  <c r="L403" i="3"/>
  <c r="L404" i="3"/>
  <c r="L405" i="3"/>
  <c r="L406" i="3"/>
  <c r="L407" i="3"/>
  <c r="L408" i="3"/>
  <c r="L409" i="3"/>
  <c r="L410" i="3"/>
  <c r="L411" i="3"/>
  <c r="L412" i="3"/>
  <c r="L413" i="3"/>
  <c r="L414" i="3"/>
  <c r="L415" i="3"/>
  <c r="L416" i="3"/>
  <c r="L417" i="3"/>
  <c r="L418" i="3"/>
  <c r="L419" i="3"/>
  <c r="L420" i="3"/>
  <c r="L421" i="3"/>
  <c r="L422" i="3"/>
  <c r="L423" i="3"/>
  <c r="L424" i="3"/>
  <c r="L425" i="3"/>
  <c r="L426" i="3"/>
  <c r="L427" i="3"/>
  <c r="L428" i="3"/>
  <c r="L429" i="3"/>
  <c r="L430" i="3"/>
  <c r="L431" i="3"/>
  <c r="L432" i="3"/>
  <c r="L433" i="3"/>
  <c r="L434" i="3"/>
  <c r="L435" i="3"/>
  <c r="L436" i="3"/>
  <c r="L437" i="3"/>
  <c r="L438" i="3"/>
  <c r="L439" i="3"/>
  <c r="L440" i="3"/>
  <c r="L441" i="3"/>
  <c r="L442" i="3"/>
  <c r="L443" i="3"/>
  <c r="L444" i="3"/>
  <c r="L445" i="3"/>
  <c r="L446" i="3"/>
  <c r="L447" i="3"/>
  <c r="L448" i="3"/>
  <c r="L449" i="3"/>
  <c r="L450" i="3"/>
  <c r="L451" i="3"/>
  <c r="L452" i="3"/>
  <c r="L453" i="3"/>
  <c r="L454" i="3"/>
  <c r="L455" i="3"/>
  <c r="L456" i="3"/>
  <c r="L457" i="3"/>
  <c r="L458" i="3"/>
  <c r="L459" i="3"/>
  <c r="L460" i="3"/>
  <c r="L461" i="3"/>
  <c r="L462" i="3"/>
  <c r="L463" i="3"/>
  <c r="L464" i="3"/>
  <c r="L465" i="3"/>
  <c r="L466" i="3"/>
  <c r="L467" i="3"/>
  <c r="L468" i="3"/>
  <c r="L469" i="3"/>
  <c r="L470" i="3"/>
  <c r="L471" i="3"/>
  <c r="L472" i="3"/>
  <c r="L473" i="3"/>
  <c r="L474" i="3"/>
  <c r="L475" i="3"/>
  <c r="L476" i="3"/>
  <c r="L477" i="3"/>
  <c r="L478" i="3"/>
  <c r="L479" i="3"/>
  <c r="L480" i="3"/>
  <c r="L481" i="3"/>
  <c r="L482" i="3"/>
  <c r="L483" i="3"/>
  <c r="L484" i="3"/>
  <c r="L485" i="3"/>
  <c r="L486" i="3"/>
  <c r="L487" i="3"/>
  <c r="L488" i="3"/>
  <c r="L489" i="3"/>
  <c r="L490" i="3"/>
  <c r="L491" i="3"/>
  <c r="L492" i="3"/>
  <c r="L493" i="3"/>
  <c r="L494" i="3"/>
  <c r="L495" i="3"/>
  <c r="L496" i="3"/>
  <c r="L497" i="3"/>
  <c r="L498" i="3"/>
  <c r="L499" i="3"/>
  <c r="L500" i="3"/>
  <c r="L501" i="3"/>
  <c r="L502" i="3"/>
  <c r="L503" i="3"/>
  <c r="L504" i="3"/>
  <c r="L505" i="3"/>
  <c r="L506" i="3"/>
  <c r="L507" i="3"/>
  <c r="L508" i="3"/>
  <c r="L509" i="3"/>
  <c r="L510" i="3"/>
  <c r="L511" i="3"/>
  <c r="L512" i="3"/>
  <c r="L513" i="3"/>
  <c r="L514" i="3"/>
  <c r="L515" i="3"/>
  <c r="L516" i="3"/>
  <c r="L517" i="3"/>
  <c r="L518" i="3"/>
  <c r="L519" i="3"/>
  <c r="L520" i="3"/>
  <c r="L521" i="3"/>
  <c r="L522" i="3"/>
  <c r="L523" i="3"/>
  <c r="L524" i="3"/>
  <c r="L525" i="3"/>
  <c r="L526" i="3"/>
  <c r="L527" i="3"/>
  <c r="L528" i="3"/>
  <c r="L529" i="3"/>
  <c r="L530" i="3"/>
  <c r="L531" i="3"/>
  <c r="L532" i="3"/>
  <c r="L533" i="3"/>
  <c r="L534" i="3"/>
  <c r="L535" i="3"/>
  <c r="L536" i="3"/>
  <c r="L537" i="3"/>
  <c r="L538" i="3"/>
  <c r="L539" i="3"/>
  <c r="L540" i="3"/>
  <c r="L541" i="3"/>
  <c r="L542" i="3"/>
  <c r="L543" i="3"/>
  <c r="L544" i="3"/>
  <c r="L545" i="3"/>
  <c r="L546" i="3"/>
  <c r="L547" i="3"/>
  <c r="L548" i="3"/>
  <c r="L549" i="3"/>
  <c r="L550" i="3"/>
  <c r="L551" i="3"/>
  <c r="L552" i="3"/>
  <c r="L553" i="3"/>
  <c r="L554" i="3"/>
  <c r="L555" i="3"/>
  <c r="L556" i="3"/>
  <c r="L557" i="3"/>
  <c r="L558" i="3"/>
  <c r="L559" i="3"/>
  <c r="L560" i="3"/>
  <c r="L561" i="3"/>
  <c r="L562" i="3"/>
  <c r="L563" i="3"/>
  <c r="L564" i="3"/>
  <c r="L565" i="3"/>
  <c r="L566" i="3"/>
  <c r="L567" i="3"/>
  <c r="L568" i="3"/>
  <c r="L569" i="3"/>
  <c r="L570" i="3"/>
  <c r="L571" i="3"/>
  <c r="L572" i="3"/>
  <c r="L573" i="3"/>
  <c r="L574" i="3"/>
  <c r="L575" i="3"/>
  <c r="L576" i="3"/>
  <c r="L577" i="3"/>
  <c r="L578" i="3"/>
  <c r="L579" i="3"/>
  <c r="L580" i="3"/>
  <c r="L581" i="3"/>
  <c r="L582" i="3"/>
  <c r="L583" i="3"/>
  <c r="L584" i="3"/>
  <c r="L585" i="3"/>
  <c r="L586" i="3"/>
  <c r="L587" i="3"/>
  <c r="L588" i="3"/>
  <c r="L589" i="3"/>
  <c r="L590" i="3"/>
  <c r="L591" i="3"/>
  <c r="L592" i="3"/>
  <c r="L593" i="3"/>
  <c r="L594" i="3"/>
  <c r="L595" i="3"/>
  <c r="L596" i="3"/>
  <c r="L597" i="3"/>
  <c r="L598" i="3"/>
  <c r="L599" i="3"/>
  <c r="L600" i="3"/>
  <c r="L601" i="3"/>
  <c r="L602" i="3"/>
  <c r="L603" i="3"/>
  <c r="L604" i="3"/>
  <c r="L605" i="3"/>
  <c r="L606" i="3"/>
  <c r="L607" i="3"/>
  <c r="L608" i="3"/>
  <c r="L609" i="3"/>
  <c r="L610" i="3"/>
  <c r="L611" i="3"/>
  <c r="L612" i="3"/>
  <c r="L613" i="3"/>
  <c r="L614" i="3"/>
  <c r="L615" i="3"/>
  <c r="L616" i="3"/>
  <c r="L617" i="3"/>
  <c r="L618" i="3"/>
  <c r="L619" i="3"/>
  <c r="L620" i="3"/>
  <c r="L621" i="3"/>
  <c r="L622" i="3"/>
  <c r="L623" i="3"/>
  <c r="L624" i="3"/>
  <c r="L625" i="3"/>
  <c r="L626" i="3"/>
  <c r="L627" i="3"/>
  <c r="L628" i="3"/>
  <c r="L629" i="3"/>
  <c r="L630" i="3"/>
  <c r="L631" i="3"/>
  <c r="L632" i="3"/>
  <c r="L633" i="3"/>
  <c r="L634" i="3"/>
  <c r="L635" i="3"/>
  <c r="L636" i="3"/>
  <c r="L637" i="3"/>
  <c r="L638" i="3"/>
  <c r="L639" i="3"/>
  <c r="L640" i="3"/>
  <c r="L641" i="3"/>
  <c r="L642" i="3"/>
  <c r="L643" i="3"/>
  <c r="L644" i="3"/>
  <c r="L645" i="3"/>
  <c r="L646" i="3"/>
  <c r="L647" i="3"/>
  <c r="L648" i="3"/>
  <c r="L649" i="3"/>
  <c r="L650" i="3"/>
  <c r="L651" i="3"/>
  <c r="L652" i="3"/>
  <c r="L653" i="3"/>
  <c r="L654" i="3"/>
  <c r="L655" i="3"/>
  <c r="L656" i="3"/>
  <c r="L657" i="3"/>
  <c r="L658" i="3"/>
  <c r="L659" i="3"/>
  <c r="L660" i="3"/>
  <c r="L661" i="3"/>
  <c r="L662" i="3"/>
  <c r="L663" i="3"/>
  <c r="L664" i="3"/>
  <c r="L665" i="3"/>
  <c r="L666" i="3"/>
  <c r="L667" i="3"/>
  <c r="L668" i="3"/>
  <c r="L669" i="3"/>
  <c r="L670" i="3"/>
  <c r="L671" i="3"/>
  <c r="L672" i="3"/>
  <c r="L673" i="3"/>
  <c r="L674" i="3"/>
  <c r="L675" i="3"/>
  <c r="L676" i="3"/>
  <c r="L677" i="3"/>
  <c r="L678" i="3"/>
  <c r="L679" i="3"/>
  <c r="L680" i="3"/>
  <c r="L681" i="3"/>
  <c r="L682" i="3"/>
  <c r="L683" i="3"/>
  <c r="L684" i="3"/>
  <c r="L685" i="3"/>
  <c r="L686" i="3"/>
  <c r="L687" i="3"/>
  <c r="L688" i="3"/>
  <c r="L689" i="3"/>
  <c r="L690" i="3"/>
  <c r="L691" i="3"/>
  <c r="L692" i="3"/>
  <c r="L693" i="3"/>
  <c r="L694" i="3"/>
  <c r="L695" i="3"/>
  <c r="L696" i="3"/>
  <c r="L697" i="3"/>
  <c r="L698" i="3"/>
  <c r="L699" i="3"/>
  <c r="L700" i="3"/>
  <c r="L701" i="3"/>
  <c r="L702" i="3"/>
  <c r="L703" i="3"/>
  <c r="L704" i="3"/>
  <c r="L705" i="3"/>
  <c r="L706" i="3"/>
  <c r="L707" i="3"/>
  <c r="L708" i="3"/>
  <c r="L709" i="3"/>
  <c r="L710" i="3"/>
  <c r="L711" i="3"/>
  <c r="L712" i="3"/>
  <c r="L713" i="3"/>
  <c r="L714" i="3"/>
  <c r="L715" i="3"/>
  <c r="L716" i="3"/>
  <c r="L717" i="3"/>
  <c r="L718" i="3"/>
  <c r="L719" i="3"/>
  <c r="L720" i="3"/>
  <c r="L721" i="3"/>
  <c r="L722" i="3"/>
  <c r="L723" i="3"/>
  <c r="L724" i="3"/>
  <c r="L725" i="3"/>
  <c r="L726" i="3"/>
  <c r="L727" i="3"/>
  <c r="L728" i="3"/>
  <c r="L729" i="3"/>
  <c r="L730" i="3"/>
  <c r="L731" i="3"/>
  <c r="L732" i="3"/>
  <c r="L733" i="3"/>
  <c r="L734" i="3"/>
  <c r="L735" i="3"/>
  <c r="L736" i="3"/>
  <c r="L737" i="3"/>
  <c r="L738" i="3"/>
  <c r="L739" i="3"/>
  <c r="L740" i="3"/>
  <c r="L741" i="3"/>
  <c r="L742" i="3"/>
  <c r="L743" i="3"/>
  <c r="L744" i="3"/>
  <c r="L745" i="3"/>
  <c r="L746" i="3"/>
  <c r="L747" i="3"/>
  <c r="L748" i="3"/>
  <c r="L749" i="3"/>
  <c r="L750" i="3"/>
  <c r="L751" i="3"/>
  <c r="L752" i="3"/>
  <c r="L753" i="3"/>
  <c r="L754" i="3"/>
  <c r="L755" i="3"/>
  <c r="L756" i="3"/>
  <c r="L757" i="3"/>
  <c r="L758" i="3"/>
  <c r="L759" i="3"/>
  <c r="L760" i="3"/>
  <c r="L761" i="3"/>
  <c r="L762" i="3"/>
  <c r="L763" i="3"/>
  <c r="L764" i="3"/>
  <c r="L765" i="3"/>
  <c r="L766" i="3"/>
  <c r="L767" i="3"/>
  <c r="L768" i="3"/>
  <c r="L769" i="3"/>
  <c r="L770" i="3"/>
  <c r="L771" i="3"/>
  <c r="L772" i="3"/>
  <c r="L773" i="3"/>
  <c r="L774" i="3"/>
  <c r="L775" i="3"/>
  <c r="L776" i="3"/>
  <c r="L777" i="3"/>
  <c r="L778" i="3"/>
  <c r="L779" i="3"/>
  <c r="L780" i="3"/>
  <c r="L781" i="3"/>
  <c r="L782" i="3"/>
  <c r="L783" i="3"/>
  <c r="L784" i="3"/>
  <c r="L785" i="3"/>
  <c r="L786" i="3"/>
  <c r="L787" i="3"/>
  <c r="L788" i="3"/>
  <c r="L789" i="3"/>
  <c r="L790" i="3"/>
  <c r="L791" i="3"/>
  <c r="L792" i="3"/>
  <c r="L793" i="3"/>
  <c r="L794" i="3"/>
  <c r="L795" i="3"/>
  <c r="L796" i="3"/>
  <c r="L797" i="3"/>
  <c r="L798" i="3"/>
  <c r="L799" i="3"/>
  <c r="L800" i="3"/>
  <c r="L801" i="3"/>
  <c r="L802" i="3"/>
  <c r="L803" i="3"/>
  <c r="L804" i="3"/>
  <c r="L805" i="3"/>
  <c r="L806" i="3"/>
  <c r="L807" i="3"/>
  <c r="L808" i="3"/>
  <c r="L809" i="3"/>
  <c r="L810" i="3"/>
  <c r="L811" i="3"/>
  <c r="L812" i="3"/>
  <c r="L813" i="3"/>
  <c r="L814" i="3"/>
  <c r="L815" i="3"/>
  <c r="L816" i="3"/>
  <c r="L817" i="3"/>
  <c r="L818" i="3"/>
  <c r="L819" i="3"/>
  <c r="L820" i="3"/>
  <c r="L821" i="3"/>
  <c r="L822" i="3"/>
  <c r="L823" i="3"/>
  <c r="L824" i="3"/>
  <c r="L825" i="3"/>
  <c r="L826" i="3"/>
  <c r="L827" i="3"/>
  <c r="L828" i="3"/>
  <c r="L829" i="3"/>
  <c r="L830" i="3"/>
  <c r="L831" i="3"/>
  <c r="L832" i="3"/>
  <c r="L833" i="3"/>
  <c r="L834" i="3"/>
  <c r="L835" i="3"/>
  <c r="L836" i="3"/>
  <c r="L837" i="3"/>
  <c r="L838" i="3"/>
  <c r="L839" i="3"/>
  <c r="L840" i="3"/>
  <c r="L841" i="3"/>
  <c r="L842" i="3"/>
  <c r="L843" i="3"/>
  <c r="L844" i="3"/>
  <c r="L845" i="3"/>
  <c r="L846" i="3"/>
  <c r="L847" i="3"/>
  <c r="L848" i="3"/>
  <c r="L849" i="3"/>
  <c r="L850" i="3"/>
  <c r="L851" i="3"/>
  <c r="L852" i="3"/>
  <c r="L853" i="3"/>
  <c r="L854" i="3"/>
  <c r="L855" i="3"/>
  <c r="L856" i="3"/>
  <c r="L857" i="3"/>
  <c r="L858" i="3"/>
  <c r="L859" i="3"/>
  <c r="L860" i="3"/>
  <c r="L861" i="3"/>
  <c r="L862" i="3"/>
  <c r="L863" i="3"/>
  <c r="L864" i="3"/>
  <c r="L865" i="3"/>
  <c r="L866" i="3"/>
  <c r="L867" i="3"/>
  <c r="L868" i="3"/>
  <c r="L869" i="3"/>
  <c r="L870" i="3"/>
  <c r="L871" i="3"/>
  <c r="L872" i="3"/>
  <c r="L873" i="3"/>
  <c r="L874" i="3"/>
  <c r="L875" i="3"/>
  <c r="L876" i="3"/>
  <c r="L877" i="3"/>
  <c r="L878" i="3"/>
  <c r="L879" i="3"/>
  <c r="L880" i="3"/>
  <c r="L881" i="3"/>
  <c r="L882" i="3"/>
  <c r="L883" i="3"/>
  <c r="L884" i="3"/>
  <c r="L885" i="3"/>
  <c r="L886" i="3"/>
  <c r="L887" i="3"/>
  <c r="L888" i="3"/>
  <c r="L889" i="3"/>
  <c r="L890" i="3"/>
  <c r="L891" i="3"/>
  <c r="L892" i="3"/>
  <c r="L893" i="3"/>
  <c r="L894" i="3"/>
  <c r="L895" i="3"/>
  <c r="L896" i="3"/>
  <c r="L897" i="3"/>
  <c r="L898" i="3"/>
  <c r="L899" i="3"/>
  <c r="L900" i="3"/>
  <c r="L901" i="3"/>
  <c r="L902" i="3"/>
  <c r="L903" i="3"/>
  <c r="L904" i="3"/>
  <c r="L905" i="3"/>
  <c r="L906" i="3"/>
  <c r="L907" i="3"/>
  <c r="L908" i="3"/>
  <c r="L909" i="3"/>
  <c r="L910" i="3"/>
  <c r="L911" i="3"/>
  <c r="L912" i="3"/>
  <c r="L913" i="3"/>
  <c r="L914" i="3"/>
  <c r="L915" i="3"/>
  <c r="L916" i="3"/>
  <c r="L917" i="3"/>
  <c r="L918" i="3"/>
  <c r="L919" i="3"/>
  <c r="L920" i="3"/>
  <c r="L921" i="3"/>
  <c r="L922" i="3"/>
  <c r="L923" i="3"/>
  <c r="L924" i="3"/>
  <c r="L925" i="3"/>
  <c r="L926" i="3"/>
  <c r="L927" i="3"/>
  <c r="L928" i="3"/>
  <c r="L929" i="3"/>
  <c r="L930" i="3"/>
  <c r="L931" i="3"/>
  <c r="L932" i="3"/>
  <c r="L933" i="3"/>
  <c r="L934" i="3"/>
  <c r="L935" i="3"/>
  <c r="L936" i="3"/>
  <c r="L937" i="3"/>
  <c r="L938" i="3"/>
  <c r="L939" i="3"/>
  <c r="L940" i="3"/>
  <c r="L941" i="3"/>
  <c r="L942" i="3"/>
  <c r="L943" i="3"/>
  <c r="L944" i="3"/>
  <c r="L945" i="3"/>
  <c r="L946" i="3"/>
  <c r="L947" i="3"/>
  <c r="L948" i="3"/>
  <c r="L949" i="3"/>
  <c r="L950" i="3"/>
  <c r="L951" i="3"/>
  <c r="L952" i="3"/>
  <c r="L953" i="3"/>
  <c r="L954" i="3"/>
  <c r="L955" i="3"/>
  <c r="L956" i="3"/>
  <c r="L957" i="3"/>
  <c r="L958" i="3"/>
  <c r="L959" i="3"/>
  <c r="L960" i="3"/>
  <c r="L961" i="3"/>
  <c r="L962" i="3"/>
  <c r="L963" i="3"/>
  <c r="L964" i="3"/>
  <c r="L965" i="3"/>
  <c r="L966" i="3"/>
  <c r="L967" i="3"/>
  <c r="L968" i="3"/>
  <c r="L969" i="3"/>
  <c r="L970" i="3"/>
  <c r="L971" i="3"/>
  <c r="L972" i="3"/>
  <c r="L973" i="3"/>
  <c r="L974" i="3"/>
  <c r="L975" i="3"/>
  <c r="L976" i="3"/>
  <c r="L977" i="3"/>
  <c r="L978" i="3"/>
  <c r="L979" i="3"/>
  <c r="L980" i="3"/>
  <c r="L981" i="3"/>
  <c r="L982" i="3"/>
  <c r="L983" i="3"/>
  <c r="L984" i="3"/>
  <c r="L985" i="3"/>
  <c r="L986" i="3"/>
  <c r="L987" i="3"/>
  <c r="L988" i="3"/>
  <c r="L989" i="3"/>
  <c r="L990" i="3"/>
  <c r="L991" i="3"/>
  <c r="L992" i="3"/>
  <c r="L993" i="3"/>
  <c r="L994" i="3"/>
  <c r="L995" i="3"/>
  <c r="L996" i="3"/>
  <c r="L997" i="3"/>
  <c r="L998" i="3"/>
  <c r="L999" i="3"/>
  <c r="L1000" i="3"/>
  <c r="L1001" i="3"/>
  <c r="L22" i="3"/>
  <c r="L23" i="3"/>
  <c r="L24" i="3"/>
  <c r="L25" i="3"/>
  <c r="L26" i="3"/>
  <c r="L27" i="3"/>
  <c r="L28" i="3"/>
  <c r="L29" i="3"/>
  <c r="L30" i="3"/>
  <c r="L31" i="3"/>
  <c r="L32" i="3"/>
  <c r="L33" i="3"/>
  <c r="L34" i="3"/>
  <c r="L7" i="3"/>
  <c r="L8" i="3"/>
  <c r="L9" i="3"/>
  <c r="L6" i="3"/>
  <c r="L5" i="3"/>
  <c r="O7" i="3"/>
  <c r="O8" i="3"/>
  <c r="O9" i="3"/>
  <c r="O10" i="3"/>
  <c r="O11" i="3"/>
  <c r="O12" i="3"/>
  <c r="O13" i="3"/>
  <c r="O14" i="3"/>
  <c r="O15" i="3"/>
  <c r="O16" i="3"/>
  <c r="O17" i="3"/>
  <c r="O18" i="3"/>
  <c r="O19" i="3"/>
  <c r="O20" i="3"/>
  <c r="O21" i="3"/>
  <c r="O22" i="3"/>
  <c r="O23" i="3"/>
  <c r="O24" i="3"/>
  <c r="O25" i="3"/>
  <c r="O26" i="3"/>
  <c r="O27" i="3"/>
  <c r="O28" i="3"/>
  <c r="O29" i="3"/>
  <c r="O30" i="3"/>
  <c r="O31" i="3"/>
  <c r="O32" i="3"/>
  <c r="O33" i="3"/>
  <c r="O34" i="3"/>
  <c r="O35" i="3"/>
  <c r="O36" i="3"/>
  <c r="O37" i="3"/>
  <c r="O38" i="3"/>
  <c r="O39" i="3"/>
  <c r="O40" i="3"/>
  <c r="O41" i="3"/>
  <c r="O42" i="3"/>
  <c r="O43" i="3"/>
  <c r="O44" i="3"/>
  <c r="O45" i="3"/>
  <c r="O46" i="3"/>
  <c r="O47" i="3"/>
  <c r="O48" i="3"/>
  <c r="O49" i="3"/>
  <c r="O50" i="3"/>
  <c r="O51" i="3"/>
  <c r="O52" i="3"/>
  <c r="O53" i="3"/>
  <c r="O54" i="3"/>
  <c r="O55" i="3"/>
  <c r="O56" i="3"/>
  <c r="O57" i="3"/>
  <c r="O58" i="3"/>
  <c r="O59" i="3"/>
  <c r="O60" i="3"/>
  <c r="O61" i="3"/>
  <c r="O62" i="3"/>
  <c r="O63" i="3"/>
  <c r="O64" i="3"/>
  <c r="O65" i="3"/>
  <c r="O66" i="3"/>
  <c r="O67" i="3"/>
  <c r="O68" i="3"/>
  <c r="O69" i="3"/>
  <c r="O70" i="3"/>
  <c r="O71" i="3"/>
  <c r="O72" i="3"/>
  <c r="O73" i="3"/>
  <c r="O74" i="3"/>
  <c r="O75" i="3"/>
  <c r="O76" i="3"/>
  <c r="O77" i="3"/>
  <c r="O78" i="3"/>
  <c r="O79" i="3"/>
  <c r="O80" i="3"/>
  <c r="O81" i="3"/>
  <c r="O82" i="3"/>
  <c r="O83" i="3"/>
  <c r="O84" i="3"/>
  <c r="O85" i="3"/>
  <c r="O86" i="3"/>
  <c r="O87" i="3"/>
  <c r="O88" i="3"/>
  <c r="O89" i="3"/>
  <c r="O90" i="3"/>
  <c r="O91" i="3"/>
  <c r="O92" i="3"/>
  <c r="O93" i="3"/>
  <c r="O94" i="3"/>
  <c r="O95" i="3"/>
  <c r="O96" i="3"/>
  <c r="O97" i="3"/>
  <c r="O98" i="3"/>
  <c r="O99" i="3"/>
  <c r="O100" i="3"/>
  <c r="O101" i="3"/>
  <c r="O102" i="3"/>
  <c r="O103" i="3"/>
  <c r="O104" i="3"/>
  <c r="O105" i="3"/>
  <c r="O106" i="3"/>
  <c r="O107" i="3"/>
  <c r="O108" i="3"/>
  <c r="O109" i="3"/>
  <c r="O110" i="3"/>
  <c r="O111" i="3"/>
  <c r="O112" i="3"/>
  <c r="O113" i="3"/>
  <c r="O114" i="3"/>
  <c r="O115" i="3"/>
  <c r="O116" i="3"/>
  <c r="O117" i="3"/>
  <c r="O118" i="3"/>
  <c r="O119" i="3"/>
  <c r="O120" i="3"/>
  <c r="O121" i="3"/>
  <c r="O122" i="3"/>
  <c r="O123" i="3"/>
  <c r="O124" i="3"/>
  <c r="O125" i="3"/>
  <c r="O126" i="3"/>
  <c r="O127" i="3"/>
  <c r="O128" i="3"/>
  <c r="O129" i="3"/>
  <c r="O130" i="3"/>
  <c r="O131" i="3"/>
  <c r="O132" i="3"/>
  <c r="O133" i="3"/>
  <c r="O134" i="3"/>
  <c r="O135" i="3"/>
  <c r="O136" i="3"/>
  <c r="O137" i="3"/>
  <c r="O138" i="3"/>
  <c r="O139" i="3"/>
  <c r="O140" i="3"/>
  <c r="O141" i="3"/>
  <c r="O142" i="3"/>
  <c r="O143" i="3"/>
  <c r="O144" i="3"/>
  <c r="O145" i="3"/>
  <c r="O146" i="3"/>
  <c r="O147" i="3"/>
  <c r="O148" i="3"/>
  <c r="O149" i="3"/>
  <c r="O150" i="3"/>
  <c r="O151" i="3"/>
  <c r="O152" i="3"/>
  <c r="O153" i="3"/>
  <c r="O154" i="3"/>
  <c r="O155" i="3"/>
  <c r="O156" i="3"/>
  <c r="O157" i="3"/>
  <c r="O158" i="3"/>
  <c r="O159" i="3"/>
  <c r="O160" i="3"/>
  <c r="O161" i="3"/>
  <c r="O162" i="3"/>
  <c r="O163" i="3"/>
  <c r="O164" i="3"/>
  <c r="O165" i="3"/>
  <c r="O166" i="3"/>
  <c r="O167" i="3"/>
  <c r="O168" i="3"/>
  <c r="O169" i="3"/>
  <c r="O170" i="3"/>
  <c r="O171" i="3"/>
  <c r="O172" i="3"/>
  <c r="O173" i="3"/>
  <c r="O174" i="3"/>
  <c r="O175" i="3"/>
  <c r="O176" i="3"/>
  <c r="O177" i="3"/>
  <c r="O178" i="3"/>
  <c r="O179" i="3"/>
  <c r="O180" i="3"/>
  <c r="O181" i="3"/>
  <c r="O182" i="3"/>
  <c r="O183" i="3"/>
  <c r="O184" i="3"/>
  <c r="O185" i="3"/>
  <c r="O186" i="3"/>
  <c r="O187" i="3"/>
  <c r="O188" i="3"/>
  <c r="O189" i="3"/>
  <c r="O190" i="3"/>
  <c r="O191" i="3"/>
  <c r="O192" i="3"/>
  <c r="O193" i="3"/>
  <c r="O194" i="3"/>
  <c r="O195" i="3"/>
  <c r="O196" i="3"/>
  <c r="O197" i="3"/>
  <c r="O198" i="3"/>
  <c r="O199" i="3"/>
  <c r="O200" i="3"/>
  <c r="O201" i="3"/>
  <c r="O202" i="3"/>
  <c r="O203" i="3"/>
  <c r="O204" i="3"/>
  <c r="O205" i="3"/>
  <c r="O206" i="3"/>
  <c r="O207" i="3"/>
  <c r="O208" i="3"/>
  <c r="O209" i="3"/>
  <c r="O210" i="3"/>
  <c r="O211" i="3"/>
  <c r="O212" i="3"/>
  <c r="O213" i="3"/>
  <c r="O214" i="3"/>
  <c r="O215" i="3"/>
  <c r="O216" i="3"/>
  <c r="O217" i="3"/>
  <c r="O218" i="3"/>
  <c r="O219" i="3"/>
  <c r="O220" i="3"/>
  <c r="O221" i="3"/>
  <c r="O222" i="3"/>
  <c r="O223" i="3"/>
  <c r="O224" i="3"/>
  <c r="O225" i="3"/>
  <c r="O226" i="3"/>
  <c r="O227" i="3"/>
  <c r="O228" i="3"/>
  <c r="O229" i="3"/>
  <c r="O230" i="3"/>
  <c r="O231" i="3"/>
  <c r="O232" i="3"/>
  <c r="O233" i="3"/>
  <c r="O234" i="3"/>
  <c r="O235" i="3"/>
  <c r="O236" i="3"/>
  <c r="O237" i="3"/>
  <c r="O238" i="3"/>
  <c r="O239" i="3"/>
  <c r="O240" i="3"/>
  <c r="O241" i="3"/>
  <c r="O242" i="3"/>
  <c r="O243" i="3"/>
  <c r="O244" i="3"/>
  <c r="O245" i="3"/>
  <c r="O246" i="3"/>
  <c r="O247" i="3"/>
  <c r="O248" i="3"/>
  <c r="O249" i="3"/>
  <c r="O250" i="3"/>
  <c r="O251" i="3"/>
  <c r="O252" i="3"/>
  <c r="O253" i="3"/>
  <c r="O254" i="3"/>
  <c r="O255" i="3"/>
  <c r="O256" i="3"/>
  <c r="O257" i="3"/>
  <c r="O258" i="3"/>
  <c r="O259" i="3"/>
  <c r="O260" i="3"/>
  <c r="O261" i="3"/>
  <c r="O262" i="3"/>
  <c r="O263" i="3"/>
  <c r="O264" i="3"/>
  <c r="O265" i="3"/>
  <c r="O266" i="3"/>
  <c r="O267" i="3"/>
  <c r="O268" i="3"/>
  <c r="O269" i="3"/>
  <c r="O270" i="3"/>
  <c r="O271" i="3"/>
  <c r="O272" i="3"/>
  <c r="O273" i="3"/>
  <c r="O274" i="3"/>
  <c r="O275" i="3"/>
  <c r="O276" i="3"/>
  <c r="O277" i="3"/>
  <c r="O278" i="3"/>
  <c r="O279" i="3"/>
  <c r="O280" i="3"/>
  <c r="O281" i="3"/>
  <c r="O282" i="3"/>
  <c r="O283" i="3"/>
  <c r="O284" i="3"/>
  <c r="O285" i="3"/>
  <c r="O286" i="3"/>
  <c r="O287" i="3"/>
  <c r="O288" i="3"/>
  <c r="O289" i="3"/>
  <c r="O290" i="3"/>
  <c r="O291" i="3"/>
  <c r="O292" i="3"/>
  <c r="O293" i="3"/>
  <c r="O294" i="3"/>
  <c r="O295" i="3"/>
  <c r="O296" i="3"/>
  <c r="O297" i="3"/>
  <c r="O298" i="3"/>
  <c r="O299" i="3"/>
  <c r="O300" i="3"/>
  <c r="O301" i="3"/>
  <c r="O302" i="3"/>
  <c r="O303" i="3"/>
  <c r="O304" i="3"/>
  <c r="O305" i="3"/>
  <c r="O306" i="3"/>
  <c r="O307" i="3"/>
  <c r="O308" i="3"/>
  <c r="O309" i="3"/>
  <c r="O310" i="3"/>
  <c r="O311" i="3"/>
  <c r="O312" i="3"/>
  <c r="O313" i="3"/>
  <c r="O314" i="3"/>
  <c r="O315" i="3"/>
  <c r="O316" i="3"/>
  <c r="O317" i="3"/>
  <c r="O318" i="3"/>
  <c r="O319" i="3"/>
  <c r="O320" i="3"/>
  <c r="O321" i="3"/>
  <c r="O322" i="3"/>
  <c r="O323" i="3"/>
  <c r="O324" i="3"/>
  <c r="O325" i="3"/>
  <c r="O326" i="3"/>
  <c r="O327" i="3"/>
  <c r="O328" i="3"/>
  <c r="O329" i="3"/>
  <c r="O330" i="3"/>
  <c r="O331" i="3"/>
  <c r="O332" i="3"/>
  <c r="O333" i="3"/>
  <c r="O334" i="3"/>
  <c r="O335" i="3"/>
  <c r="O336" i="3"/>
  <c r="O337" i="3"/>
  <c r="O338" i="3"/>
  <c r="O339" i="3"/>
  <c r="O340" i="3"/>
  <c r="O341" i="3"/>
  <c r="O342" i="3"/>
  <c r="O343" i="3"/>
  <c r="O344" i="3"/>
  <c r="O345" i="3"/>
  <c r="O346" i="3"/>
  <c r="O347" i="3"/>
  <c r="O348" i="3"/>
  <c r="O349" i="3"/>
  <c r="O350" i="3"/>
  <c r="O351" i="3"/>
  <c r="O352" i="3"/>
  <c r="O353" i="3"/>
  <c r="O354" i="3"/>
  <c r="O355" i="3"/>
  <c r="O356" i="3"/>
  <c r="O357" i="3"/>
  <c r="O358" i="3"/>
  <c r="O359" i="3"/>
  <c r="O360" i="3"/>
  <c r="O361" i="3"/>
  <c r="O362" i="3"/>
  <c r="O363" i="3"/>
  <c r="O364" i="3"/>
  <c r="O365" i="3"/>
  <c r="O366" i="3"/>
  <c r="O367" i="3"/>
  <c r="O368" i="3"/>
  <c r="O369" i="3"/>
  <c r="O370" i="3"/>
  <c r="O371" i="3"/>
  <c r="O372" i="3"/>
  <c r="O373" i="3"/>
  <c r="O374" i="3"/>
  <c r="O375" i="3"/>
  <c r="O376" i="3"/>
  <c r="O377" i="3"/>
  <c r="O378" i="3"/>
  <c r="O379" i="3"/>
  <c r="O380" i="3"/>
  <c r="O381" i="3"/>
  <c r="O382" i="3"/>
  <c r="O383" i="3"/>
  <c r="O384" i="3"/>
  <c r="O385" i="3"/>
  <c r="O386" i="3"/>
  <c r="O387" i="3"/>
  <c r="O388" i="3"/>
  <c r="O389" i="3"/>
  <c r="O390" i="3"/>
  <c r="O391" i="3"/>
  <c r="O392" i="3"/>
  <c r="O393" i="3"/>
  <c r="O394" i="3"/>
  <c r="O395" i="3"/>
  <c r="O396" i="3"/>
  <c r="O397" i="3"/>
  <c r="O398" i="3"/>
  <c r="O399" i="3"/>
  <c r="O400" i="3"/>
  <c r="O401" i="3"/>
  <c r="O402" i="3"/>
  <c r="O403" i="3"/>
  <c r="O404" i="3"/>
  <c r="O405" i="3"/>
  <c r="O406" i="3"/>
  <c r="O407" i="3"/>
  <c r="O408" i="3"/>
  <c r="O409" i="3"/>
  <c r="O410" i="3"/>
  <c r="O411" i="3"/>
  <c r="O412" i="3"/>
  <c r="O413" i="3"/>
  <c r="O414" i="3"/>
  <c r="O415" i="3"/>
  <c r="O416" i="3"/>
  <c r="O417" i="3"/>
  <c r="O418" i="3"/>
  <c r="O419" i="3"/>
  <c r="O420" i="3"/>
  <c r="O421" i="3"/>
  <c r="O422" i="3"/>
  <c r="O423" i="3"/>
  <c r="O424" i="3"/>
  <c r="O425" i="3"/>
  <c r="O426" i="3"/>
  <c r="O427" i="3"/>
  <c r="O428" i="3"/>
  <c r="O429" i="3"/>
  <c r="O430" i="3"/>
  <c r="O431" i="3"/>
  <c r="O432" i="3"/>
  <c r="O433" i="3"/>
  <c r="O434" i="3"/>
  <c r="O435" i="3"/>
  <c r="O436" i="3"/>
  <c r="O437" i="3"/>
  <c r="O438" i="3"/>
  <c r="O439" i="3"/>
  <c r="O440" i="3"/>
  <c r="O441" i="3"/>
  <c r="O442" i="3"/>
  <c r="O443" i="3"/>
  <c r="O444" i="3"/>
  <c r="O445" i="3"/>
  <c r="O446" i="3"/>
  <c r="O447" i="3"/>
  <c r="O448" i="3"/>
  <c r="O449" i="3"/>
  <c r="O450" i="3"/>
  <c r="O451" i="3"/>
  <c r="O452" i="3"/>
  <c r="O453" i="3"/>
  <c r="O454" i="3"/>
  <c r="O455" i="3"/>
  <c r="O456" i="3"/>
  <c r="O457" i="3"/>
  <c r="O458" i="3"/>
  <c r="O459" i="3"/>
  <c r="O460" i="3"/>
  <c r="O461" i="3"/>
  <c r="O462" i="3"/>
  <c r="O463" i="3"/>
  <c r="O464" i="3"/>
  <c r="O465" i="3"/>
  <c r="O466" i="3"/>
  <c r="O467" i="3"/>
  <c r="O468" i="3"/>
  <c r="O469" i="3"/>
  <c r="O470" i="3"/>
  <c r="O471" i="3"/>
  <c r="O472" i="3"/>
  <c r="O473" i="3"/>
  <c r="O474" i="3"/>
  <c r="O475" i="3"/>
  <c r="O476" i="3"/>
  <c r="O477" i="3"/>
  <c r="O478" i="3"/>
  <c r="O479" i="3"/>
  <c r="O480" i="3"/>
  <c r="O481" i="3"/>
  <c r="O482" i="3"/>
  <c r="O483" i="3"/>
  <c r="O484" i="3"/>
  <c r="O485" i="3"/>
  <c r="O486" i="3"/>
  <c r="O487" i="3"/>
  <c r="O488" i="3"/>
  <c r="O489" i="3"/>
  <c r="O490" i="3"/>
  <c r="O491" i="3"/>
  <c r="O492" i="3"/>
  <c r="O493" i="3"/>
  <c r="O494" i="3"/>
  <c r="O495" i="3"/>
  <c r="O496" i="3"/>
  <c r="O497" i="3"/>
  <c r="O498" i="3"/>
  <c r="O499" i="3"/>
  <c r="O500" i="3"/>
  <c r="O501" i="3"/>
  <c r="O502" i="3"/>
  <c r="O503" i="3"/>
  <c r="O504" i="3"/>
  <c r="O505" i="3"/>
  <c r="O506" i="3"/>
  <c r="O507" i="3"/>
  <c r="O508" i="3"/>
  <c r="O509" i="3"/>
  <c r="O510" i="3"/>
  <c r="O511" i="3"/>
  <c r="O512" i="3"/>
  <c r="O513" i="3"/>
  <c r="O514" i="3"/>
  <c r="O515" i="3"/>
  <c r="O516" i="3"/>
  <c r="O517" i="3"/>
  <c r="O518" i="3"/>
  <c r="O519" i="3"/>
  <c r="O520" i="3"/>
  <c r="O521" i="3"/>
  <c r="O522" i="3"/>
  <c r="O523" i="3"/>
  <c r="O524" i="3"/>
  <c r="O525" i="3"/>
  <c r="O526" i="3"/>
  <c r="O527" i="3"/>
  <c r="O528" i="3"/>
  <c r="O529" i="3"/>
  <c r="O530" i="3"/>
  <c r="O531" i="3"/>
  <c r="O532" i="3"/>
  <c r="O533" i="3"/>
  <c r="O534" i="3"/>
  <c r="O535" i="3"/>
  <c r="O536" i="3"/>
  <c r="O537" i="3"/>
  <c r="O538" i="3"/>
  <c r="O539" i="3"/>
  <c r="O540" i="3"/>
  <c r="O541" i="3"/>
  <c r="O542" i="3"/>
  <c r="O543" i="3"/>
  <c r="O544" i="3"/>
  <c r="O545" i="3"/>
  <c r="O546" i="3"/>
  <c r="O547" i="3"/>
  <c r="O548" i="3"/>
  <c r="O549" i="3"/>
  <c r="O550" i="3"/>
  <c r="O551" i="3"/>
  <c r="O552" i="3"/>
  <c r="O553" i="3"/>
  <c r="O554" i="3"/>
  <c r="O555" i="3"/>
  <c r="O556" i="3"/>
  <c r="O557" i="3"/>
  <c r="O558" i="3"/>
  <c r="O559" i="3"/>
  <c r="O560" i="3"/>
  <c r="O561" i="3"/>
  <c r="O562" i="3"/>
  <c r="O563" i="3"/>
  <c r="O564" i="3"/>
  <c r="O565" i="3"/>
  <c r="O566" i="3"/>
  <c r="O567" i="3"/>
  <c r="O568" i="3"/>
  <c r="O569" i="3"/>
  <c r="O570" i="3"/>
  <c r="O571" i="3"/>
  <c r="O572" i="3"/>
  <c r="O573" i="3"/>
  <c r="O574" i="3"/>
  <c r="O575" i="3"/>
  <c r="O576" i="3"/>
  <c r="O577" i="3"/>
  <c r="O578" i="3"/>
  <c r="O579" i="3"/>
  <c r="O580" i="3"/>
  <c r="O581" i="3"/>
  <c r="O582" i="3"/>
  <c r="O583" i="3"/>
  <c r="O584" i="3"/>
  <c r="O585" i="3"/>
  <c r="O586" i="3"/>
  <c r="O587" i="3"/>
  <c r="O588" i="3"/>
  <c r="O589" i="3"/>
  <c r="O590" i="3"/>
  <c r="O591" i="3"/>
  <c r="O592" i="3"/>
  <c r="O593" i="3"/>
  <c r="O594" i="3"/>
  <c r="O595" i="3"/>
  <c r="O596" i="3"/>
  <c r="O597" i="3"/>
  <c r="O598" i="3"/>
  <c r="O599" i="3"/>
  <c r="O600" i="3"/>
  <c r="O601" i="3"/>
  <c r="O602" i="3"/>
  <c r="O603" i="3"/>
  <c r="O604" i="3"/>
  <c r="O605" i="3"/>
  <c r="O606" i="3"/>
  <c r="O607" i="3"/>
  <c r="O608" i="3"/>
  <c r="O609" i="3"/>
  <c r="O610" i="3"/>
  <c r="O611" i="3"/>
  <c r="O612" i="3"/>
  <c r="O613" i="3"/>
  <c r="O614" i="3"/>
  <c r="O615" i="3"/>
  <c r="O616" i="3"/>
  <c r="O617" i="3"/>
  <c r="O618" i="3"/>
  <c r="O619" i="3"/>
  <c r="O620" i="3"/>
  <c r="O621" i="3"/>
  <c r="O622" i="3"/>
  <c r="O623" i="3"/>
  <c r="O624" i="3"/>
  <c r="O625" i="3"/>
  <c r="O626" i="3"/>
  <c r="O627" i="3"/>
  <c r="O628" i="3"/>
  <c r="O629" i="3"/>
  <c r="O630" i="3"/>
  <c r="O631" i="3"/>
  <c r="O632" i="3"/>
  <c r="O633" i="3"/>
  <c r="O634" i="3"/>
  <c r="O635" i="3"/>
  <c r="O636" i="3"/>
  <c r="O637" i="3"/>
  <c r="O638" i="3"/>
  <c r="O639" i="3"/>
  <c r="O640" i="3"/>
  <c r="O641" i="3"/>
  <c r="O642" i="3"/>
  <c r="O643" i="3"/>
  <c r="O644" i="3"/>
  <c r="O645" i="3"/>
  <c r="O646" i="3"/>
  <c r="O647" i="3"/>
  <c r="O648" i="3"/>
  <c r="O649" i="3"/>
  <c r="O650" i="3"/>
  <c r="O651" i="3"/>
  <c r="O652" i="3"/>
  <c r="O653" i="3"/>
  <c r="O654" i="3"/>
  <c r="O655" i="3"/>
  <c r="O656" i="3"/>
  <c r="O657" i="3"/>
  <c r="O658" i="3"/>
  <c r="O659" i="3"/>
  <c r="O660" i="3"/>
  <c r="O661" i="3"/>
  <c r="O662" i="3"/>
  <c r="O663" i="3"/>
  <c r="O664" i="3"/>
  <c r="O665" i="3"/>
  <c r="O666" i="3"/>
  <c r="O667" i="3"/>
  <c r="O668" i="3"/>
  <c r="O669" i="3"/>
  <c r="O670" i="3"/>
  <c r="O671" i="3"/>
  <c r="O672" i="3"/>
  <c r="O673" i="3"/>
  <c r="O674" i="3"/>
  <c r="O675" i="3"/>
  <c r="O676" i="3"/>
  <c r="O677" i="3"/>
  <c r="O678" i="3"/>
  <c r="O679" i="3"/>
  <c r="O680" i="3"/>
  <c r="O681" i="3"/>
  <c r="O682" i="3"/>
  <c r="O683" i="3"/>
  <c r="O684" i="3"/>
  <c r="O685" i="3"/>
  <c r="O686" i="3"/>
  <c r="O687" i="3"/>
  <c r="O688" i="3"/>
  <c r="O689" i="3"/>
  <c r="O690" i="3"/>
  <c r="O691" i="3"/>
  <c r="O692" i="3"/>
  <c r="O693" i="3"/>
  <c r="O694" i="3"/>
  <c r="O695" i="3"/>
  <c r="O696" i="3"/>
  <c r="O697" i="3"/>
  <c r="O698" i="3"/>
  <c r="O699" i="3"/>
  <c r="O700" i="3"/>
  <c r="O701" i="3"/>
  <c r="O702" i="3"/>
  <c r="O703" i="3"/>
  <c r="O704" i="3"/>
  <c r="O705" i="3"/>
  <c r="O706" i="3"/>
  <c r="O707" i="3"/>
  <c r="O708" i="3"/>
  <c r="O709" i="3"/>
  <c r="O710" i="3"/>
  <c r="O711" i="3"/>
  <c r="O712" i="3"/>
  <c r="O713" i="3"/>
  <c r="O714" i="3"/>
  <c r="O715" i="3"/>
  <c r="O716" i="3"/>
  <c r="O717" i="3"/>
  <c r="O718" i="3"/>
  <c r="O719" i="3"/>
  <c r="O720" i="3"/>
  <c r="O721" i="3"/>
  <c r="O722" i="3"/>
  <c r="O723" i="3"/>
  <c r="O724" i="3"/>
  <c r="O725" i="3"/>
  <c r="O726" i="3"/>
  <c r="O727" i="3"/>
  <c r="O728" i="3"/>
  <c r="O729" i="3"/>
  <c r="O730" i="3"/>
  <c r="O731" i="3"/>
  <c r="O732" i="3"/>
  <c r="O733" i="3"/>
  <c r="O734" i="3"/>
  <c r="O735" i="3"/>
  <c r="O736" i="3"/>
  <c r="O737" i="3"/>
  <c r="O738" i="3"/>
  <c r="O739" i="3"/>
  <c r="O740" i="3"/>
  <c r="O741" i="3"/>
  <c r="O742" i="3"/>
  <c r="O743" i="3"/>
  <c r="O744" i="3"/>
  <c r="O745" i="3"/>
  <c r="O746" i="3"/>
  <c r="O747" i="3"/>
  <c r="O748" i="3"/>
  <c r="O749" i="3"/>
  <c r="O750" i="3"/>
  <c r="O751" i="3"/>
  <c r="O752" i="3"/>
  <c r="O753" i="3"/>
  <c r="O754" i="3"/>
  <c r="O755" i="3"/>
  <c r="O756" i="3"/>
  <c r="O757" i="3"/>
  <c r="O758" i="3"/>
  <c r="O759" i="3"/>
  <c r="O760" i="3"/>
  <c r="O761" i="3"/>
  <c r="O762" i="3"/>
  <c r="O763" i="3"/>
  <c r="O764" i="3"/>
  <c r="O765" i="3"/>
  <c r="O766" i="3"/>
  <c r="O767" i="3"/>
  <c r="O768" i="3"/>
  <c r="O769" i="3"/>
  <c r="O770" i="3"/>
  <c r="O771" i="3"/>
  <c r="O772" i="3"/>
  <c r="O773" i="3"/>
  <c r="O774" i="3"/>
  <c r="O775" i="3"/>
  <c r="O776" i="3"/>
  <c r="O777" i="3"/>
  <c r="O778" i="3"/>
  <c r="O779" i="3"/>
  <c r="O780" i="3"/>
  <c r="O781" i="3"/>
  <c r="O782" i="3"/>
  <c r="O783" i="3"/>
  <c r="O784" i="3"/>
  <c r="O785" i="3"/>
  <c r="O786" i="3"/>
  <c r="O787" i="3"/>
  <c r="O788" i="3"/>
  <c r="O789" i="3"/>
  <c r="O790" i="3"/>
  <c r="O791" i="3"/>
  <c r="O792" i="3"/>
  <c r="O793" i="3"/>
  <c r="O794" i="3"/>
  <c r="O795" i="3"/>
  <c r="O796" i="3"/>
  <c r="O797" i="3"/>
  <c r="O798" i="3"/>
  <c r="O799" i="3"/>
  <c r="O800" i="3"/>
  <c r="O801" i="3"/>
  <c r="O802" i="3"/>
  <c r="O803" i="3"/>
  <c r="O804" i="3"/>
  <c r="O805" i="3"/>
  <c r="O806" i="3"/>
  <c r="O807" i="3"/>
  <c r="O808" i="3"/>
  <c r="O809" i="3"/>
  <c r="O810" i="3"/>
  <c r="O811" i="3"/>
  <c r="O812" i="3"/>
  <c r="O813" i="3"/>
  <c r="O814" i="3"/>
  <c r="O815" i="3"/>
  <c r="O816" i="3"/>
  <c r="O817" i="3"/>
  <c r="O818" i="3"/>
  <c r="O819" i="3"/>
  <c r="O820" i="3"/>
  <c r="O821" i="3"/>
  <c r="O822" i="3"/>
  <c r="O823" i="3"/>
  <c r="O824" i="3"/>
  <c r="O825" i="3"/>
  <c r="O826" i="3"/>
  <c r="O827" i="3"/>
  <c r="O828" i="3"/>
  <c r="O829" i="3"/>
  <c r="O830" i="3"/>
  <c r="O831" i="3"/>
  <c r="O832" i="3"/>
  <c r="O833" i="3"/>
  <c r="O834" i="3"/>
  <c r="O835" i="3"/>
  <c r="O836" i="3"/>
  <c r="O837" i="3"/>
  <c r="O838" i="3"/>
  <c r="O839" i="3"/>
  <c r="O840" i="3"/>
  <c r="O841" i="3"/>
  <c r="O842" i="3"/>
  <c r="O843" i="3"/>
  <c r="O844" i="3"/>
  <c r="O845" i="3"/>
  <c r="O846" i="3"/>
  <c r="O847" i="3"/>
  <c r="O848" i="3"/>
  <c r="O849" i="3"/>
  <c r="O850" i="3"/>
  <c r="O851" i="3"/>
  <c r="O852" i="3"/>
  <c r="O853" i="3"/>
  <c r="O854" i="3"/>
  <c r="O855" i="3"/>
  <c r="O856" i="3"/>
  <c r="O857" i="3"/>
  <c r="O858" i="3"/>
  <c r="O859" i="3"/>
  <c r="O860" i="3"/>
  <c r="O861" i="3"/>
  <c r="O862" i="3"/>
  <c r="O863" i="3"/>
  <c r="O864" i="3"/>
  <c r="O865" i="3"/>
  <c r="O866" i="3"/>
  <c r="O867" i="3"/>
  <c r="O868" i="3"/>
  <c r="O869" i="3"/>
  <c r="O870" i="3"/>
  <c r="O871" i="3"/>
  <c r="O872" i="3"/>
  <c r="O873" i="3"/>
  <c r="O874" i="3"/>
  <c r="O875" i="3"/>
  <c r="O876" i="3"/>
  <c r="O877" i="3"/>
  <c r="O878" i="3"/>
  <c r="O879" i="3"/>
  <c r="O880" i="3"/>
  <c r="O881" i="3"/>
  <c r="O882" i="3"/>
  <c r="O883" i="3"/>
  <c r="O884" i="3"/>
  <c r="O885" i="3"/>
  <c r="O886" i="3"/>
  <c r="O887" i="3"/>
  <c r="O888" i="3"/>
  <c r="O889" i="3"/>
  <c r="O890" i="3"/>
  <c r="O891" i="3"/>
  <c r="O892" i="3"/>
  <c r="O893" i="3"/>
  <c r="O894" i="3"/>
  <c r="O895" i="3"/>
  <c r="O896" i="3"/>
  <c r="O897" i="3"/>
  <c r="O898" i="3"/>
  <c r="O899" i="3"/>
  <c r="O900" i="3"/>
  <c r="O901" i="3"/>
  <c r="O902" i="3"/>
  <c r="O903" i="3"/>
  <c r="O904" i="3"/>
  <c r="O905" i="3"/>
  <c r="O906" i="3"/>
  <c r="O907" i="3"/>
  <c r="O908" i="3"/>
  <c r="O909" i="3"/>
  <c r="O910" i="3"/>
  <c r="O911" i="3"/>
  <c r="O912" i="3"/>
  <c r="O913" i="3"/>
  <c r="O914" i="3"/>
  <c r="O915" i="3"/>
  <c r="O916" i="3"/>
  <c r="O917" i="3"/>
  <c r="O918" i="3"/>
  <c r="O919" i="3"/>
  <c r="O920" i="3"/>
  <c r="O921" i="3"/>
  <c r="O922" i="3"/>
  <c r="O923" i="3"/>
  <c r="O924" i="3"/>
  <c r="O925" i="3"/>
  <c r="O926" i="3"/>
  <c r="O927" i="3"/>
  <c r="O928" i="3"/>
  <c r="O929" i="3"/>
  <c r="O930" i="3"/>
  <c r="O931" i="3"/>
  <c r="O932" i="3"/>
  <c r="O933" i="3"/>
  <c r="O934" i="3"/>
  <c r="O935" i="3"/>
  <c r="O936" i="3"/>
  <c r="O937" i="3"/>
  <c r="O938" i="3"/>
  <c r="O939" i="3"/>
  <c r="O940" i="3"/>
  <c r="O941" i="3"/>
  <c r="O942" i="3"/>
  <c r="O943" i="3"/>
  <c r="O944" i="3"/>
  <c r="O945" i="3"/>
  <c r="O946" i="3"/>
  <c r="O947" i="3"/>
  <c r="O948" i="3"/>
  <c r="O949" i="3"/>
  <c r="O950" i="3"/>
  <c r="O951" i="3"/>
  <c r="O952" i="3"/>
  <c r="O953" i="3"/>
  <c r="O954" i="3"/>
  <c r="O955" i="3"/>
  <c r="O956" i="3"/>
  <c r="O957" i="3"/>
  <c r="O958" i="3"/>
  <c r="O959" i="3"/>
  <c r="O960" i="3"/>
  <c r="O961" i="3"/>
  <c r="O962" i="3"/>
  <c r="O963" i="3"/>
  <c r="O964" i="3"/>
  <c r="O965" i="3"/>
  <c r="O966" i="3"/>
  <c r="O967" i="3"/>
  <c r="O968" i="3"/>
  <c r="O969" i="3"/>
  <c r="O970" i="3"/>
  <c r="O971" i="3"/>
  <c r="O972" i="3"/>
  <c r="O973" i="3"/>
  <c r="O974" i="3"/>
  <c r="O975" i="3"/>
  <c r="O976" i="3"/>
  <c r="O977" i="3"/>
  <c r="O978" i="3"/>
  <c r="O979" i="3"/>
  <c r="O980" i="3"/>
  <c r="O981" i="3"/>
  <c r="O982" i="3"/>
  <c r="O983" i="3"/>
  <c r="O984" i="3"/>
  <c r="O985" i="3"/>
  <c r="O986" i="3"/>
  <c r="O987" i="3"/>
  <c r="O988" i="3"/>
  <c r="O989" i="3"/>
  <c r="O990" i="3"/>
  <c r="O991" i="3"/>
  <c r="O992" i="3"/>
  <c r="O993" i="3"/>
  <c r="O994" i="3"/>
  <c r="O995" i="3"/>
  <c r="O996" i="3"/>
  <c r="O997" i="3"/>
  <c r="O998" i="3"/>
  <c r="O999" i="3"/>
  <c r="O1000" i="3"/>
  <c r="O1001" i="3"/>
  <c r="O6" i="3"/>
  <c r="O5" i="3"/>
  <c r="N7" i="3"/>
  <c r="N8" i="3"/>
  <c r="N9" i="3"/>
  <c r="N10" i="3"/>
  <c r="N11" i="3"/>
  <c r="N12" i="3"/>
  <c r="N13" i="3"/>
  <c r="N14" i="3"/>
  <c r="N15" i="3"/>
  <c r="N16" i="3"/>
  <c r="N17" i="3"/>
  <c r="N18" i="3"/>
  <c r="N19" i="3"/>
  <c r="N20" i="3"/>
  <c r="N21" i="3"/>
  <c r="N22" i="3"/>
  <c r="N23" i="3"/>
  <c r="N24" i="3"/>
  <c r="N25" i="3"/>
  <c r="N26" i="3"/>
  <c r="N27" i="3"/>
  <c r="N28" i="3"/>
  <c r="N29" i="3"/>
  <c r="N30" i="3"/>
  <c r="N31" i="3"/>
  <c r="N32" i="3"/>
  <c r="N33" i="3"/>
  <c r="N34" i="3"/>
  <c r="N35" i="3"/>
  <c r="N36" i="3"/>
  <c r="N37" i="3"/>
  <c r="N38" i="3"/>
  <c r="N39" i="3"/>
  <c r="N40" i="3"/>
  <c r="N41" i="3"/>
  <c r="N42" i="3"/>
  <c r="N43" i="3"/>
  <c r="N44" i="3"/>
  <c r="N45" i="3"/>
  <c r="N46" i="3"/>
  <c r="N47" i="3"/>
  <c r="N48" i="3"/>
  <c r="N49" i="3"/>
  <c r="N50" i="3"/>
  <c r="N51" i="3"/>
  <c r="N52" i="3"/>
  <c r="N53" i="3"/>
  <c r="N54" i="3"/>
  <c r="N55" i="3"/>
  <c r="N56" i="3"/>
  <c r="N57" i="3"/>
  <c r="N58" i="3"/>
  <c r="N59" i="3"/>
  <c r="N60" i="3"/>
  <c r="N61" i="3"/>
  <c r="N62" i="3"/>
  <c r="N63" i="3"/>
  <c r="N64" i="3"/>
  <c r="N65" i="3"/>
  <c r="N66" i="3"/>
  <c r="N67" i="3"/>
  <c r="N68" i="3"/>
  <c r="N69" i="3"/>
  <c r="N70" i="3"/>
  <c r="N71" i="3"/>
  <c r="N72" i="3"/>
  <c r="N73" i="3"/>
  <c r="N74" i="3"/>
  <c r="N75" i="3"/>
  <c r="N76" i="3"/>
  <c r="N77" i="3"/>
  <c r="N78" i="3"/>
  <c r="N79" i="3"/>
  <c r="N80" i="3"/>
  <c r="N81" i="3"/>
  <c r="N82" i="3"/>
  <c r="N83" i="3"/>
  <c r="N84" i="3"/>
  <c r="N85" i="3"/>
  <c r="N86" i="3"/>
  <c r="N87" i="3"/>
  <c r="N88" i="3"/>
  <c r="N89" i="3"/>
  <c r="N90" i="3"/>
  <c r="N91" i="3"/>
  <c r="N92" i="3"/>
  <c r="N93" i="3"/>
  <c r="N94" i="3"/>
  <c r="N95" i="3"/>
  <c r="N96" i="3"/>
  <c r="N97" i="3"/>
  <c r="N98" i="3"/>
  <c r="N99" i="3"/>
  <c r="N100" i="3"/>
  <c r="N101" i="3"/>
  <c r="N102" i="3"/>
  <c r="N103" i="3"/>
  <c r="N104" i="3"/>
  <c r="N105" i="3"/>
  <c r="N106" i="3"/>
  <c r="N107" i="3"/>
  <c r="N108" i="3"/>
  <c r="N109" i="3"/>
  <c r="N110" i="3"/>
  <c r="N111" i="3"/>
  <c r="N112" i="3"/>
  <c r="N113" i="3"/>
  <c r="N114" i="3"/>
  <c r="N115" i="3"/>
  <c r="N116" i="3"/>
  <c r="N117" i="3"/>
  <c r="N118" i="3"/>
  <c r="N119" i="3"/>
  <c r="N120" i="3"/>
  <c r="N121" i="3"/>
  <c r="N122" i="3"/>
  <c r="N123" i="3"/>
  <c r="N124" i="3"/>
  <c r="N125" i="3"/>
  <c r="N126" i="3"/>
  <c r="N127" i="3"/>
  <c r="N128" i="3"/>
  <c r="N129" i="3"/>
  <c r="N130" i="3"/>
  <c r="N131" i="3"/>
  <c r="N132" i="3"/>
  <c r="N133" i="3"/>
  <c r="N134" i="3"/>
  <c r="N135" i="3"/>
  <c r="N136" i="3"/>
  <c r="N137" i="3"/>
  <c r="N138" i="3"/>
  <c r="N139" i="3"/>
  <c r="N140" i="3"/>
  <c r="N141" i="3"/>
  <c r="N142" i="3"/>
  <c r="N143" i="3"/>
  <c r="N144" i="3"/>
  <c r="N145" i="3"/>
  <c r="N146" i="3"/>
  <c r="N147" i="3"/>
  <c r="N148" i="3"/>
  <c r="N149" i="3"/>
  <c r="N150" i="3"/>
  <c r="N151" i="3"/>
  <c r="N152" i="3"/>
  <c r="N153" i="3"/>
  <c r="N154" i="3"/>
  <c r="N155" i="3"/>
  <c r="N156" i="3"/>
  <c r="N157" i="3"/>
  <c r="N158" i="3"/>
  <c r="N159" i="3"/>
  <c r="N160" i="3"/>
  <c r="N161" i="3"/>
  <c r="N162" i="3"/>
  <c r="N163" i="3"/>
  <c r="N164" i="3"/>
  <c r="N165" i="3"/>
  <c r="N166" i="3"/>
  <c r="N167" i="3"/>
  <c r="N168" i="3"/>
  <c r="N169" i="3"/>
  <c r="N170" i="3"/>
  <c r="N171" i="3"/>
  <c r="N172" i="3"/>
  <c r="N173" i="3"/>
  <c r="N174" i="3"/>
  <c r="N175" i="3"/>
  <c r="N176" i="3"/>
  <c r="N177" i="3"/>
  <c r="N178" i="3"/>
  <c r="N179" i="3"/>
  <c r="N180" i="3"/>
  <c r="N181" i="3"/>
  <c r="N182" i="3"/>
  <c r="N183" i="3"/>
  <c r="N184" i="3"/>
  <c r="N185" i="3"/>
  <c r="N186" i="3"/>
  <c r="N187" i="3"/>
  <c r="N188" i="3"/>
  <c r="N189" i="3"/>
  <c r="N190" i="3"/>
  <c r="N191" i="3"/>
  <c r="N192" i="3"/>
  <c r="N193" i="3"/>
  <c r="N194" i="3"/>
  <c r="N195" i="3"/>
  <c r="N196" i="3"/>
  <c r="N197" i="3"/>
  <c r="N198" i="3"/>
  <c r="N199" i="3"/>
  <c r="N200" i="3"/>
  <c r="N201" i="3"/>
  <c r="N202" i="3"/>
  <c r="N203" i="3"/>
  <c r="N204" i="3"/>
  <c r="N205" i="3"/>
  <c r="N206" i="3"/>
  <c r="N207" i="3"/>
  <c r="N208" i="3"/>
  <c r="N209" i="3"/>
  <c r="N210" i="3"/>
  <c r="N211" i="3"/>
  <c r="N212" i="3"/>
  <c r="N213" i="3"/>
  <c r="N214" i="3"/>
  <c r="N215" i="3"/>
  <c r="N216" i="3"/>
  <c r="N217" i="3"/>
  <c r="N218" i="3"/>
  <c r="N219" i="3"/>
  <c r="N220" i="3"/>
  <c r="N221" i="3"/>
  <c r="N222" i="3"/>
  <c r="N223" i="3"/>
  <c r="N224" i="3"/>
  <c r="N225" i="3"/>
  <c r="N226" i="3"/>
  <c r="N227" i="3"/>
  <c r="N228" i="3"/>
  <c r="N229" i="3"/>
  <c r="N230" i="3"/>
  <c r="N231" i="3"/>
  <c r="N232" i="3"/>
  <c r="N233" i="3"/>
  <c r="N234" i="3"/>
  <c r="N235" i="3"/>
  <c r="N236" i="3"/>
  <c r="N237" i="3"/>
  <c r="N238" i="3"/>
  <c r="N239" i="3"/>
  <c r="N240" i="3"/>
  <c r="N241" i="3"/>
  <c r="N242" i="3"/>
  <c r="N243" i="3"/>
  <c r="N244" i="3"/>
  <c r="N245" i="3"/>
  <c r="N246" i="3"/>
  <c r="N247" i="3"/>
  <c r="N248" i="3"/>
  <c r="N249" i="3"/>
  <c r="N250" i="3"/>
  <c r="N251" i="3"/>
  <c r="N252" i="3"/>
  <c r="N253" i="3"/>
  <c r="N254" i="3"/>
  <c r="N255" i="3"/>
  <c r="N256" i="3"/>
  <c r="N257" i="3"/>
  <c r="N258" i="3"/>
  <c r="N259" i="3"/>
  <c r="N260" i="3"/>
  <c r="N261" i="3"/>
  <c r="N262" i="3"/>
  <c r="N263" i="3"/>
  <c r="N264" i="3"/>
  <c r="N265" i="3"/>
  <c r="N266" i="3"/>
  <c r="N267" i="3"/>
  <c r="N268" i="3"/>
  <c r="N269" i="3"/>
  <c r="N270" i="3"/>
  <c r="N271" i="3"/>
  <c r="N272" i="3"/>
  <c r="N273" i="3"/>
  <c r="N274" i="3"/>
  <c r="N275" i="3"/>
  <c r="N276" i="3"/>
  <c r="N277" i="3"/>
  <c r="N278" i="3"/>
  <c r="N279" i="3"/>
  <c r="N280" i="3"/>
  <c r="N281" i="3"/>
  <c r="N282" i="3"/>
  <c r="N283" i="3"/>
  <c r="N284" i="3"/>
  <c r="N285" i="3"/>
  <c r="N286" i="3"/>
  <c r="N287" i="3"/>
  <c r="N288" i="3"/>
  <c r="N289" i="3"/>
  <c r="N290" i="3"/>
  <c r="N291" i="3"/>
  <c r="N292" i="3"/>
  <c r="N293" i="3"/>
  <c r="N294" i="3"/>
  <c r="N295" i="3"/>
  <c r="N296" i="3"/>
  <c r="N297" i="3"/>
  <c r="N298" i="3"/>
  <c r="N299" i="3"/>
  <c r="N300" i="3"/>
  <c r="N301" i="3"/>
  <c r="N302" i="3"/>
  <c r="N303" i="3"/>
  <c r="N304" i="3"/>
  <c r="N305" i="3"/>
  <c r="N306" i="3"/>
  <c r="N307" i="3"/>
  <c r="N308" i="3"/>
  <c r="N309" i="3"/>
  <c r="N310" i="3"/>
  <c r="N311" i="3"/>
  <c r="N312" i="3"/>
  <c r="N313" i="3"/>
  <c r="N314" i="3"/>
  <c r="N315" i="3"/>
  <c r="N316" i="3"/>
  <c r="N317" i="3"/>
  <c r="N318" i="3"/>
  <c r="N319" i="3"/>
  <c r="N320" i="3"/>
  <c r="N321" i="3"/>
  <c r="N322" i="3"/>
  <c r="N323" i="3"/>
  <c r="N324" i="3"/>
  <c r="N325" i="3"/>
  <c r="N326" i="3"/>
  <c r="N327" i="3"/>
  <c r="N328" i="3"/>
  <c r="N329" i="3"/>
  <c r="N330" i="3"/>
  <c r="N331" i="3"/>
  <c r="N332" i="3"/>
  <c r="N333" i="3"/>
  <c r="N334" i="3"/>
  <c r="N335" i="3"/>
  <c r="N336" i="3"/>
  <c r="N337" i="3"/>
  <c r="N338" i="3"/>
  <c r="N339" i="3"/>
  <c r="N340" i="3"/>
  <c r="N341" i="3"/>
  <c r="N342" i="3"/>
  <c r="N343" i="3"/>
  <c r="N344" i="3"/>
  <c r="N345" i="3"/>
  <c r="N346" i="3"/>
  <c r="N347" i="3"/>
  <c r="N348" i="3"/>
  <c r="N349" i="3"/>
  <c r="N350" i="3"/>
  <c r="N351" i="3"/>
  <c r="N352" i="3"/>
  <c r="N353" i="3"/>
  <c r="N354" i="3"/>
  <c r="N355" i="3"/>
  <c r="N356" i="3"/>
  <c r="N357" i="3"/>
  <c r="N358" i="3"/>
  <c r="N359" i="3"/>
  <c r="N360" i="3"/>
  <c r="N361" i="3"/>
  <c r="N362" i="3"/>
  <c r="N363" i="3"/>
  <c r="N364" i="3"/>
  <c r="N365" i="3"/>
  <c r="N366" i="3"/>
  <c r="N367" i="3"/>
  <c r="N368" i="3"/>
  <c r="N369" i="3"/>
  <c r="N370" i="3"/>
  <c r="N371" i="3"/>
  <c r="N372" i="3"/>
  <c r="N373" i="3"/>
  <c r="N374" i="3"/>
  <c r="N375" i="3"/>
  <c r="N376" i="3"/>
  <c r="N377" i="3"/>
  <c r="N378" i="3"/>
  <c r="N379" i="3"/>
  <c r="N380" i="3"/>
  <c r="N381" i="3"/>
  <c r="N382" i="3"/>
  <c r="N383" i="3"/>
  <c r="N384" i="3"/>
  <c r="N385" i="3"/>
  <c r="N386" i="3"/>
  <c r="N387" i="3"/>
  <c r="N388" i="3"/>
  <c r="N389" i="3"/>
  <c r="N390" i="3"/>
  <c r="N391" i="3"/>
  <c r="N392" i="3"/>
  <c r="N393" i="3"/>
  <c r="N394" i="3"/>
  <c r="N395" i="3"/>
  <c r="N396" i="3"/>
  <c r="N397" i="3"/>
  <c r="N398" i="3"/>
  <c r="N399" i="3"/>
  <c r="N400" i="3"/>
  <c r="N401" i="3"/>
  <c r="N402" i="3"/>
  <c r="N403" i="3"/>
  <c r="N404" i="3"/>
  <c r="N405" i="3"/>
  <c r="N406" i="3"/>
  <c r="N407" i="3"/>
  <c r="N408" i="3"/>
  <c r="N409" i="3"/>
  <c r="N410" i="3"/>
  <c r="N411" i="3"/>
  <c r="N412" i="3"/>
  <c r="N413" i="3"/>
  <c r="N414" i="3"/>
  <c r="N415" i="3"/>
  <c r="N416" i="3"/>
  <c r="N417" i="3"/>
  <c r="N418" i="3"/>
  <c r="N419" i="3"/>
  <c r="N420" i="3"/>
  <c r="N421" i="3"/>
  <c r="N422" i="3"/>
  <c r="N423" i="3"/>
  <c r="N424" i="3"/>
  <c r="N425" i="3"/>
  <c r="N426" i="3"/>
  <c r="N427" i="3"/>
  <c r="N428" i="3"/>
  <c r="N429" i="3"/>
  <c r="N430" i="3"/>
  <c r="N431" i="3"/>
  <c r="N432" i="3"/>
  <c r="N433" i="3"/>
  <c r="N434" i="3"/>
  <c r="N435" i="3"/>
  <c r="N436" i="3"/>
  <c r="N437" i="3"/>
  <c r="N438" i="3"/>
  <c r="N439" i="3"/>
  <c r="N440" i="3"/>
  <c r="N441" i="3"/>
  <c r="N442" i="3"/>
  <c r="N443" i="3"/>
  <c r="N444" i="3"/>
  <c r="N445" i="3"/>
  <c r="N446" i="3"/>
  <c r="N447" i="3"/>
  <c r="N448" i="3"/>
  <c r="N449" i="3"/>
  <c r="N450" i="3"/>
  <c r="N451" i="3"/>
  <c r="N452" i="3"/>
  <c r="N453" i="3"/>
  <c r="N454" i="3"/>
  <c r="N455" i="3"/>
  <c r="N456" i="3"/>
  <c r="N457" i="3"/>
  <c r="N458" i="3"/>
  <c r="N459" i="3"/>
  <c r="N460" i="3"/>
  <c r="N461" i="3"/>
  <c r="N462" i="3"/>
  <c r="N463" i="3"/>
  <c r="N464" i="3"/>
  <c r="N465" i="3"/>
  <c r="N466" i="3"/>
  <c r="N467" i="3"/>
  <c r="N468" i="3"/>
  <c r="N469" i="3"/>
  <c r="N470" i="3"/>
  <c r="N471" i="3"/>
  <c r="N472" i="3"/>
  <c r="N473" i="3"/>
  <c r="N474" i="3"/>
  <c r="N475" i="3"/>
  <c r="N476" i="3"/>
  <c r="N477" i="3"/>
  <c r="N478" i="3"/>
  <c r="N479" i="3"/>
  <c r="N480" i="3"/>
  <c r="N481" i="3"/>
  <c r="N482" i="3"/>
  <c r="N483" i="3"/>
  <c r="N484" i="3"/>
  <c r="N485" i="3"/>
  <c r="N486" i="3"/>
  <c r="N487" i="3"/>
  <c r="N488" i="3"/>
  <c r="N489" i="3"/>
  <c r="N490" i="3"/>
  <c r="N491" i="3"/>
  <c r="N492" i="3"/>
  <c r="N493" i="3"/>
  <c r="N494" i="3"/>
  <c r="N495" i="3"/>
  <c r="N496" i="3"/>
  <c r="N497" i="3"/>
  <c r="N498" i="3"/>
  <c r="N499" i="3"/>
  <c r="N500" i="3"/>
  <c r="N501" i="3"/>
  <c r="N502" i="3"/>
  <c r="N503" i="3"/>
  <c r="N504" i="3"/>
  <c r="N505" i="3"/>
  <c r="N506" i="3"/>
  <c r="N507" i="3"/>
  <c r="N508" i="3"/>
  <c r="N509" i="3"/>
  <c r="N510" i="3"/>
  <c r="N511" i="3"/>
  <c r="N512" i="3"/>
  <c r="N513" i="3"/>
  <c r="N514" i="3"/>
  <c r="N515" i="3"/>
  <c r="N516" i="3"/>
  <c r="N517" i="3"/>
  <c r="N518" i="3"/>
  <c r="N519" i="3"/>
  <c r="N520" i="3"/>
  <c r="N521" i="3"/>
  <c r="N522" i="3"/>
  <c r="N523" i="3"/>
  <c r="N524" i="3"/>
  <c r="N525" i="3"/>
  <c r="N526" i="3"/>
  <c r="N527" i="3"/>
  <c r="N528" i="3"/>
  <c r="N529" i="3"/>
  <c r="N530" i="3"/>
  <c r="N531" i="3"/>
  <c r="N532" i="3"/>
  <c r="N533" i="3"/>
  <c r="N534" i="3"/>
  <c r="N535" i="3"/>
  <c r="N536" i="3"/>
  <c r="N537" i="3"/>
  <c r="N538" i="3"/>
  <c r="N539" i="3"/>
  <c r="N540" i="3"/>
  <c r="N541" i="3"/>
  <c r="N542" i="3"/>
  <c r="N543" i="3"/>
  <c r="N544" i="3"/>
  <c r="N545" i="3"/>
  <c r="N546" i="3"/>
  <c r="N547" i="3"/>
  <c r="N548" i="3"/>
  <c r="N549" i="3"/>
  <c r="N550" i="3"/>
  <c r="N551" i="3"/>
  <c r="N552" i="3"/>
  <c r="N553" i="3"/>
  <c r="N554" i="3"/>
  <c r="N555" i="3"/>
  <c r="N556" i="3"/>
  <c r="N557" i="3"/>
  <c r="N558" i="3"/>
  <c r="N559" i="3"/>
  <c r="N560" i="3"/>
  <c r="N561" i="3"/>
  <c r="N562" i="3"/>
  <c r="N563" i="3"/>
  <c r="N564" i="3"/>
  <c r="N565" i="3"/>
  <c r="N566" i="3"/>
  <c r="N567" i="3"/>
  <c r="N568" i="3"/>
  <c r="N569" i="3"/>
  <c r="N570" i="3"/>
  <c r="N571" i="3"/>
  <c r="N572" i="3"/>
  <c r="N573" i="3"/>
  <c r="N574" i="3"/>
  <c r="N575" i="3"/>
  <c r="N576" i="3"/>
  <c r="N577" i="3"/>
  <c r="N578" i="3"/>
  <c r="N579" i="3"/>
  <c r="N580" i="3"/>
  <c r="N581" i="3"/>
  <c r="N582" i="3"/>
  <c r="N583" i="3"/>
  <c r="N584" i="3"/>
  <c r="N585" i="3"/>
  <c r="N586" i="3"/>
  <c r="N587" i="3"/>
  <c r="N588" i="3"/>
  <c r="N589" i="3"/>
  <c r="N590" i="3"/>
  <c r="N591" i="3"/>
  <c r="N592" i="3"/>
  <c r="N593" i="3"/>
  <c r="N594" i="3"/>
  <c r="N595" i="3"/>
  <c r="N596" i="3"/>
  <c r="N597" i="3"/>
  <c r="N598" i="3"/>
  <c r="N599" i="3"/>
  <c r="N600" i="3"/>
  <c r="N601" i="3"/>
  <c r="N602" i="3"/>
  <c r="N603" i="3"/>
  <c r="N604" i="3"/>
  <c r="N605" i="3"/>
  <c r="N606" i="3"/>
  <c r="N607" i="3"/>
  <c r="N608" i="3"/>
  <c r="N609" i="3"/>
  <c r="N610" i="3"/>
  <c r="N611" i="3"/>
  <c r="N612" i="3"/>
  <c r="N613" i="3"/>
  <c r="N614" i="3"/>
  <c r="N615" i="3"/>
  <c r="N616" i="3"/>
  <c r="N617" i="3"/>
  <c r="N618" i="3"/>
  <c r="N619" i="3"/>
  <c r="N620" i="3"/>
  <c r="N621" i="3"/>
  <c r="N622" i="3"/>
  <c r="N623" i="3"/>
  <c r="N624" i="3"/>
  <c r="N625" i="3"/>
  <c r="N626" i="3"/>
  <c r="N627" i="3"/>
  <c r="N628" i="3"/>
  <c r="N629" i="3"/>
  <c r="N630" i="3"/>
  <c r="N631" i="3"/>
  <c r="N632" i="3"/>
  <c r="N633" i="3"/>
  <c r="N634" i="3"/>
  <c r="N635" i="3"/>
  <c r="N636" i="3"/>
  <c r="N637" i="3"/>
  <c r="N638" i="3"/>
  <c r="N639" i="3"/>
  <c r="N640" i="3"/>
  <c r="N641" i="3"/>
  <c r="N642" i="3"/>
  <c r="N643" i="3"/>
  <c r="N644" i="3"/>
  <c r="N645" i="3"/>
  <c r="N646" i="3"/>
  <c r="N647" i="3"/>
  <c r="N648" i="3"/>
  <c r="N649" i="3"/>
  <c r="N650" i="3"/>
  <c r="N651" i="3"/>
  <c r="N652" i="3"/>
  <c r="N653" i="3"/>
  <c r="N654" i="3"/>
  <c r="N655" i="3"/>
  <c r="N656" i="3"/>
  <c r="N657" i="3"/>
  <c r="N658" i="3"/>
  <c r="N659" i="3"/>
  <c r="N660" i="3"/>
  <c r="N661" i="3"/>
  <c r="N662" i="3"/>
  <c r="N663" i="3"/>
  <c r="N664" i="3"/>
  <c r="N665" i="3"/>
  <c r="N666" i="3"/>
  <c r="N667" i="3"/>
  <c r="N668" i="3"/>
  <c r="N669" i="3"/>
  <c r="N670" i="3"/>
  <c r="N671" i="3"/>
  <c r="N672" i="3"/>
  <c r="N673" i="3"/>
  <c r="N674" i="3"/>
  <c r="N675" i="3"/>
  <c r="N676" i="3"/>
  <c r="N677" i="3"/>
  <c r="N678" i="3"/>
  <c r="N679" i="3"/>
  <c r="N680" i="3"/>
  <c r="N681" i="3"/>
  <c r="N682" i="3"/>
  <c r="N683" i="3"/>
  <c r="N684" i="3"/>
  <c r="N685" i="3"/>
  <c r="N686" i="3"/>
  <c r="N687" i="3"/>
  <c r="N688" i="3"/>
  <c r="N689" i="3"/>
  <c r="N690" i="3"/>
  <c r="N691" i="3"/>
  <c r="N692" i="3"/>
  <c r="N693" i="3"/>
  <c r="N694" i="3"/>
  <c r="N695" i="3"/>
  <c r="N696" i="3"/>
  <c r="N697" i="3"/>
  <c r="N698" i="3"/>
  <c r="N699" i="3"/>
  <c r="N700" i="3"/>
  <c r="N701" i="3"/>
  <c r="N702" i="3"/>
  <c r="N703" i="3"/>
  <c r="N704" i="3"/>
  <c r="N705" i="3"/>
  <c r="N706" i="3"/>
  <c r="N707" i="3"/>
  <c r="N708" i="3"/>
  <c r="N709" i="3"/>
  <c r="N710" i="3"/>
  <c r="N711" i="3"/>
  <c r="N712" i="3"/>
  <c r="N713" i="3"/>
  <c r="N714" i="3"/>
  <c r="N715" i="3"/>
  <c r="N716" i="3"/>
  <c r="N717" i="3"/>
  <c r="N718" i="3"/>
  <c r="N719" i="3"/>
  <c r="N720" i="3"/>
  <c r="N721" i="3"/>
  <c r="N722" i="3"/>
  <c r="N723" i="3"/>
  <c r="N724" i="3"/>
  <c r="N725" i="3"/>
  <c r="N726" i="3"/>
  <c r="N727" i="3"/>
  <c r="N728" i="3"/>
  <c r="N729" i="3"/>
  <c r="N730" i="3"/>
  <c r="N731" i="3"/>
  <c r="N732" i="3"/>
  <c r="N733" i="3"/>
  <c r="N734" i="3"/>
  <c r="N735" i="3"/>
  <c r="N736" i="3"/>
  <c r="N737" i="3"/>
  <c r="N738" i="3"/>
  <c r="N739" i="3"/>
  <c r="N740" i="3"/>
  <c r="N741" i="3"/>
  <c r="N742" i="3"/>
  <c r="N743" i="3"/>
  <c r="N744" i="3"/>
  <c r="N745" i="3"/>
  <c r="N746" i="3"/>
  <c r="N747" i="3"/>
  <c r="N748" i="3"/>
  <c r="N749" i="3"/>
  <c r="N750" i="3"/>
  <c r="N751" i="3"/>
  <c r="N752" i="3"/>
  <c r="N753" i="3"/>
  <c r="N754" i="3"/>
  <c r="N755" i="3"/>
  <c r="N756" i="3"/>
  <c r="N757" i="3"/>
  <c r="N758" i="3"/>
  <c r="N759" i="3"/>
  <c r="N760" i="3"/>
  <c r="N761" i="3"/>
  <c r="N762" i="3"/>
  <c r="N763" i="3"/>
  <c r="N764" i="3"/>
  <c r="N765" i="3"/>
  <c r="N766" i="3"/>
  <c r="N767" i="3"/>
  <c r="N768" i="3"/>
  <c r="N769" i="3"/>
  <c r="N770" i="3"/>
  <c r="N771" i="3"/>
  <c r="N772" i="3"/>
  <c r="N773" i="3"/>
  <c r="N774" i="3"/>
  <c r="N775" i="3"/>
  <c r="N776" i="3"/>
  <c r="N777" i="3"/>
  <c r="N778" i="3"/>
  <c r="N779" i="3"/>
  <c r="N780" i="3"/>
  <c r="N781" i="3"/>
  <c r="N782" i="3"/>
  <c r="N783" i="3"/>
  <c r="N784" i="3"/>
  <c r="N785" i="3"/>
  <c r="N786" i="3"/>
  <c r="N787" i="3"/>
  <c r="N788" i="3"/>
  <c r="N789" i="3"/>
  <c r="N790" i="3"/>
  <c r="N791" i="3"/>
  <c r="N792" i="3"/>
  <c r="N793" i="3"/>
  <c r="N794" i="3"/>
  <c r="N795" i="3"/>
  <c r="N796" i="3"/>
  <c r="N797" i="3"/>
  <c r="N798" i="3"/>
  <c r="N799" i="3"/>
  <c r="N800" i="3"/>
  <c r="N801" i="3"/>
  <c r="N802" i="3"/>
  <c r="N803" i="3"/>
  <c r="N804" i="3"/>
  <c r="N805" i="3"/>
  <c r="N806" i="3"/>
  <c r="N807" i="3"/>
  <c r="N808" i="3"/>
  <c r="N809" i="3"/>
  <c r="N810" i="3"/>
  <c r="N811" i="3"/>
  <c r="N812" i="3"/>
  <c r="N813" i="3"/>
  <c r="N814" i="3"/>
  <c r="N815" i="3"/>
  <c r="N816" i="3"/>
  <c r="N817" i="3"/>
  <c r="N818" i="3"/>
  <c r="N819" i="3"/>
  <c r="N820" i="3"/>
  <c r="N821" i="3"/>
  <c r="N822" i="3"/>
  <c r="N823" i="3"/>
  <c r="N824" i="3"/>
  <c r="N825" i="3"/>
  <c r="N826" i="3"/>
  <c r="N827" i="3"/>
  <c r="N828" i="3"/>
  <c r="N829" i="3"/>
  <c r="N830" i="3"/>
  <c r="N831" i="3"/>
  <c r="N832" i="3"/>
  <c r="N833" i="3"/>
  <c r="N834" i="3"/>
  <c r="N835" i="3"/>
  <c r="N836" i="3"/>
  <c r="N837" i="3"/>
  <c r="N838" i="3"/>
  <c r="N839" i="3"/>
  <c r="N840" i="3"/>
  <c r="N841" i="3"/>
  <c r="N842" i="3"/>
  <c r="N843" i="3"/>
  <c r="N844" i="3"/>
  <c r="N845" i="3"/>
  <c r="N846" i="3"/>
  <c r="N847" i="3"/>
  <c r="N848" i="3"/>
  <c r="N849" i="3"/>
  <c r="N850" i="3"/>
  <c r="N851" i="3"/>
  <c r="N852" i="3"/>
  <c r="N853" i="3"/>
  <c r="N854" i="3"/>
  <c r="N855" i="3"/>
  <c r="N856" i="3"/>
  <c r="N857" i="3"/>
  <c r="N858" i="3"/>
  <c r="N859" i="3"/>
  <c r="N860" i="3"/>
  <c r="N861" i="3"/>
  <c r="N862" i="3"/>
  <c r="N863" i="3"/>
  <c r="N864" i="3"/>
  <c r="N865" i="3"/>
  <c r="N866" i="3"/>
  <c r="N867" i="3"/>
  <c r="N868" i="3"/>
  <c r="N869" i="3"/>
  <c r="N870" i="3"/>
  <c r="N871" i="3"/>
  <c r="N872" i="3"/>
  <c r="N873" i="3"/>
  <c r="N874" i="3"/>
  <c r="N875" i="3"/>
  <c r="N876" i="3"/>
  <c r="N877" i="3"/>
  <c r="N878" i="3"/>
  <c r="N879" i="3"/>
  <c r="N880" i="3"/>
  <c r="N881" i="3"/>
  <c r="N882" i="3"/>
  <c r="N883" i="3"/>
  <c r="N884" i="3"/>
  <c r="N885" i="3"/>
  <c r="N886" i="3"/>
  <c r="N887" i="3"/>
  <c r="N888" i="3"/>
  <c r="N889" i="3"/>
  <c r="N890" i="3"/>
  <c r="N891" i="3"/>
  <c r="N892" i="3"/>
  <c r="N893" i="3"/>
  <c r="N894" i="3"/>
  <c r="N895" i="3"/>
  <c r="N896" i="3"/>
  <c r="N897" i="3"/>
  <c r="N898" i="3"/>
  <c r="N899" i="3"/>
  <c r="N900" i="3"/>
  <c r="N901" i="3"/>
  <c r="N902" i="3"/>
  <c r="N903" i="3"/>
  <c r="N904" i="3"/>
  <c r="N905" i="3"/>
  <c r="N906" i="3"/>
  <c r="N907" i="3"/>
  <c r="N908" i="3"/>
  <c r="N909" i="3"/>
  <c r="N910" i="3"/>
  <c r="N911" i="3"/>
  <c r="N912" i="3"/>
  <c r="N913" i="3"/>
  <c r="N914" i="3"/>
  <c r="N915" i="3"/>
  <c r="N916" i="3"/>
  <c r="N917" i="3"/>
  <c r="N918" i="3"/>
  <c r="N919" i="3"/>
  <c r="N920" i="3"/>
  <c r="N921" i="3"/>
  <c r="N922" i="3"/>
  <c r="N923" i="3"/>
  <c r="N924" i="3"/>
  <c r="N925" i="3"/>
  <c r="N926" i="3"/>
  <c r="N927" i="3"/>
  <c r="N928" i="3"/>
  <c r="N929" i="3"/>
  <c r="N930" i="3"/>
  <c r="N931" i="3"/>
  <c r="N932" i="3"/>
  <c r="N933" i="3"/>
  <c r="N934" i="3"/>
  <c r="N935" i="3"/>
  <c r="N936" i="3"/>
  <c r="N937" i="3"/>
  <c r="N938" i="3"/>
  <c r="N939" i="3"/>
  <c r="N940" i="3"/>
  <c r="N941" i="3"/>
  <c r="N942" i="3"/>
  <c r="N943" i="3"/>
  <c r="N944" i="3"/>
  <c r="N945" i="3"/>
  <c r="N946" i="3"/>
  <c r="N947" i="3"/>
  <c r="N948" i="3"/>
  <c r="N949" i="3"/>
  <c r="N950" i="3"/>
  <c r="N951" i="3"/>
  <c r="N952" i="3"/>
  <c r="N953" i="3"/>
  <c r="N954" i="3"/>
  <c r="N955" i="3"/>
  <c r="N956" i="3"/>
  <c r="N957" i="3"/>
  <c r="N958" i="3"/>
  <c r="N959" i="3"/>
  <c r="N960" i="3"/>
  <c r="N961" i="3"/>
  <c r="N962" i="3"/>
  <c r="N963" i="3"/>
  <c r="N964" i="3"/>
  <c r="N965" i="3"/>
  <c r="N966" i="3"/>
  <c r="N967" i="3"/>
  <c r="N968" i="3"/>
  <c r="N969" i="3"/>
  <c r="N970" i="3"/>
  <c r="N971" i="3"/>
  <c r="N972" i="3"/>
  <c r="N973" i="3"/>
  <c r="N974" i="3"/>
  <c r="N975" i="3"/>
  <c r="N976" i="3"/>
  <c r="N977" i="3"/>
  <c r="N978" i="3"/>
  <c r="N979" i="3"/>
  <c r="N980" i="3"/>
  <c r="N981" i="3"/>
  <c r="N982" i="3"/>
  <c r="N983" i="3"/>
  <c r="N984" i="3"/>
  <c r="N985" i="3"/>
  <c r="N986" i="3"/>
  <c r="N987" i="3"/>
  <c r="N988" i="3"/>
  <c r="N989" i="3"/>
  <c r="N990" i="3"/>
  <c r="N991" i="3"/>
  <c r="N992" i="3"/>
  <c r="N993" i="3"/>
  <c r="N994" i="3"/>
  <c r="N995" i="3"/>
  <c r="N996" i="3"/>
  <c r="N997" i="3"/>
  <c r="N998" i="3"/>
  <c r="N999" i="3"/>
  <c r="N1000" i="3"/>
  <c r="N1001" i="3"/>
  <c r="N6" i="3"/>
  <c r="N5" i="3"/>
  <c r="B56" i="6" a="1"/>
  <c r="B56" i="6" s="1"/>
  <c r="F56" i="6" s="1"/>
  <c r="C64" i="6"/>
  <c r="C65" i="6"/>
  <c r="D65" i="6"/>
  <c r="G65" i="6"/>
  <c r="H65" i="6"/>
  <c r="I65" i="6"/>
  <c r="C66" i="6"/>
  <c r="D66" i="6"/>
  <c r="G66" i="6"/>
  <c r="H66" i="6"/>
  <c r="I66" i="6"/>
  <c r="D67" i="6"/>
  <c r="C67" i="6"/>
  <c r="H68" i="6"/>
  <c r="C68" i="6"/>
  <c r="D68" i="6"/>
  <c r="G68" i="6"/>
  <c r="F61" i="6" l="1"/>
  <c r="F60" i="6"/>
  <c r="F59" i="6"/>
  <c r="F58" i="6"/>
  <c r="F57" i="6"/>
  <c r="F55" i="6" s="1"/>
  <c r="C59" i="6"/>
  <c r="C58" i="6"/>
  <c r="E56" i="6"/>
  <c r="D57" i="6"/>
  <c r="C57" i="6"/>
  <c r="G57" i="6" s="1"/>
  <c r="H57" i="6" s="1"/>
  <c r="E61" i="6"/>
  <c r="G61" i="6" s="1"/>
  <c r="H61" i="6" s="1"/>
  <c r="D56" i="6"/>
  <c r="E60" i="6"/>
  <c r="E59" i="6"/>
  <c r="D61" i="6"/>
  <c r="C56" i="6"/>
  <c r="D60" i="6"/>
  <c r="E58" i="6"/>
  <c r="E57" i="6"/>
  <c r="C61" i="6"/>
  <c r="D59" i="6"/>
  <c r="C60" i="6"/>
  <c r="G60" i="6" s="1"/>
  <c r="H60" i="6" s="1"/>
  <c r="D58" i="6"/>
  <c r="D64" i="6"/>
  <c r="G64" i="6" s="1"/>
  <c r="H64" i="6" s="1"/>
  <c r="G62" i="6"/>
  <c r="H62" i="6" s="1"/>
  <c r="I62" i="6"/>
  <c r="H67" i="6"/>
  <c r="I68" i="6"/>
  <c r="G67" i="6"/>
  <c r="I64" i="6"/>
  <c r="G63" i="6"/>
  <c r="I67" i="6"/>
  <c r="I63" i="6"/>
  <c r="H63" i="6"/>
  <c r="G59" i="6" l="1"/>
  <c r="H59" i="6" s="1"/>
  <c r="E55" i="6"/>
  <c r="G56" i="6"/>
  <c r="H56" i="6" s="1"/>
  <c r="G58" i="6"/>
  <c r="H58" i="6" s="1"/>
  <c r="D55" i="6"/>
  <c r="C55" i="6"/>
  <c r="I57" i="6" l="1"/>
  <c r="I58" i="6"/>
  <c r="I59" i="6"/>
  <c r="I60" i="6"/>
  <c r="I61" i="6"/>
  <c r="I56" i="6"/>
  <c r="W1001" i="3"/>
  <c r="X1001" i="3" s="1"/>
  <c r="W1000" i="3"/>
  <c r="X1000" i="3" s="1"/>
  <c r="W999" i="3"/>
  <c r="X999" i="3" s="1"/>
  <c r="W998" i="3"/>
  <c r="X998" i="3" s="1"/>
  <c r="W997" i="3"/>
  <c r="X997" i="3" s="1"/>
  <c r="W996" i="3"/>
  <c r="X996" i="3" s="1"/>
  <c r="W995" i="3"/>
  <c r="X995" i="3" s="1"/>
  <c r="W994" i="3"/>
  <c r="X994" i="3" s="1"/>
  <c r="W993" i="3"/>
  <c r="X993" i="3" s="1"/>
  <c r="W992" i="3"/>
  <c r="X992" i="3" s="1"/>
  <c r="W991" i="3"/>
  <c r="X991" i="3" s="1"/>
  <c r="W990" i="3"/>
  <c r="X990" i="3" s="1"/>
  <c r="W989" i="3"/>
  <c r="X989" i="3" s="1"/>
  <c r="W988" i="3"/>
  <c r="X988" i="3" s="1"/>
  <c r="W987" i="3"/>
  <c r="X987" i="3" s="1"/>
  <c r="W986" i="3"/>
  <c r="X986" i="3" s="1"/>
  <c r="W985" i="3"/>
  <c r="X985" i="3" s="1"/>
  <c r="W984" i="3"/>
  <c r="X984" i="3" s="1"/>
  <c r="W983" i="3"/>
  <c r="X983" i="3" s="1"/>
  <c r="W982" i="3"/>
  <c r="X982" i="3" s="1"/>
  <c r="W981" i="3"/>
  <c r="X981" i="3" s="1"/>
  <c r="W980" i="3"/>
  <c r="X980" i="3" s="1"/>
  <c r="W979" i="3"/>
  <c r="X979" i="3" s="1"/>
  <c r="W978" i="3"/>
  <c r="X978" i="3" s="1"/>
  <c r="W977" i="3"/>
  <c r="X977" i="3" s="1"/>
  <c r="W976" i="3"/>
  <c r="X976" i="3" s="1"/>
  <c r="W975" i="3"/>
  <c r="X975" i="3" s="1"/>
  <c r="W974" i="3"/>
  <c r="X974" i="3" s="1"/>
  <c r="W973" i="3"/>
  <c r="X973" i="3" s="1"/>
  <c r="W972" i="3"/>
  <c r="X972" i="3" s="1"/>
  <c r="W971" i="3"/>
  <c r="X971" i="3" s="1"/>
  <c r="W970" i="3"/>
  <c r="X970" i="3" s="1"/>
  <c r="W969" i="3"/>
  <c r="X969" i="3" s="1"/>
  <c r="W968" i="3"/>
  <c r="X968" i="3" s="1"/>
  <c r="W967" i="3"/>
  <c r="X967" i="3" s="1"/>
  <c r="W966" i="3"/>
  <c r="X966" i="3" s="1"/>
  <c r="W965" i="3"/>
  <c r="X965" i="3" s="1"/>
  <c r="W964" i="3"/>
  <c r="X964" i="3" s="1"/>
  <c r="W963" i="3"/>
  <c r="X963" i="3" s="1"/>
  <c r="W962" i="3"/>
  <c r="X962" i="3" s="1"/>
  <c r="W961" i="3"/>
  <c r="X961" i="3" s="1"/>
  <c r="W960" i="3"/>
  <c r="X960" i="3" s="1"/>
  <c r="W959" i="3"/>
  <c r="X959" i="3" s="1"/>
  <c r="W958" i="3"/>
  <c r="X958" i="3" s="1"/>
  <c r="W957" i="3"/>
  <c r="X957" i="3" s="1"/>
  <c r="W956" i="3"/>
  <c r="X956" i="3" s="1"/>
  <c r="W955" i="3"/>
  <c r="X955" i="3" s="1"/>
  <c r="W954" i="3"/>
  <c r="X954" i="3" s="1"/>
  <c r="W953" i="3"/>
  <c r="X953" i="3" s="1"/>
  <c r="W952" i="3"/>
  <c r="X952" i="3" s="1"/>
  <c r="W951" i="3"/>
  <c r="X951" i="3" s="1"/>
  <c r="W950" i="3"/>
  <c r="X950" i="3" s="1"/>
  <c r="W949" i="3"/>
  <c r="X949" i="3" s="1"/>
  <c r="W948" i="3"/>
  <c r="X948" i="3" s="1"/>
  <c r="W947" i="3"/>
  <c r="X947" i="3" s="1"/>
  <c r="W946" i="3"/>
  <c r="X946" i="3" s="1"/>
  <c r="W945" i="3"/>
  <c r="X945" i="3" s="1"/>
  <c r="W944" i="3"/>
  <c r="X944" i="3" s="1"/>
  <c r="W943" i="3"/>
  <c r="X943" i="3" s="1"/>
  <c r="W942" i="3"/>
  <c r="X942" i="3" s="1"/>
  <c r="W941" i="3"/>
  <c r="X941" i="3" s="1"/>
  <c r="W940" i="3"/>
  <c r="X940" i="3" s="1"/>
  <c r="W939" i="3"/>
  <c r="X939" i="3" s="1"/>
  <c r="W938" i="3"/>
  <c r="X938" i="3" s="1"/>
  <c r="W937" i="3"/>
  <c r="X937" i="3" s="1"/>
  <c r="W936" i="3"/>
  <c r="X936" i="3" s="1"/>
  <c r="W935" i="3"/>
  <c r="X935" i="3" s="1"/>
  <c r="W934" i="3"/>
  <c r="X934" i="3" s="1"/>
  <c r="W933" i="3"/>
  <c r="X933" i="3" s="1"/>
  <c r="W932" i="3"/>
  <c r="X932" i="3" s="1"/>
  <c r="W931" i="3"/>
  <c r="X931" i="3" s="1"/>
  <c r="W930" i="3"/>
  <c r="X930" i="3" s="1"/>
  <c r="W929" i="3"/>
  <c r="X929" i="3" s="1"/>
  <c r="W928" i="3"/>
  <c r="X928" i="3" s="1"/>
  <c r="W927" i="3"/>
  <c r="X927" i="3" s="1"/>
  <c r="W926" i="3"/>
  <c r="X926" i="3" s="1"/>
  <c r="W925" i="3"/>
  <c r="X925" i="3" s="1"/>
  <c r="W924" i="3"/>
  <c r="X924" i="3" s="1"/>
  <c r="W923" i="3"/>
  <c r="X923" i="3" s="1"/>
  <c r="W922" i="3"/>
  <c r="X922" i="3" s="1"/>
  <c r="W921" i="3"/>
  <c r="X921" i="3" s="1"/>
  <c r="W920" i="3"/>
  <c r="X920" i="3" s="1"/>
  <c r="W919" i="3"/>
  <c r="X919" i="3" s="1"/>
  <c r="W918" i="3"/>
  <c r="X918" i="3" s="1"/>
  <c r="W917" i="3"/>
  <c r="X917" i="3" s="1"/>
  <c r="W916" i="3"/>
  <c r="X916" i="3" s="1"/>
  <c r="W915" i="3"/>
  <c r="X915" i="3" s="1"/>
  <c r="W914" i="3"/>
  <c r="X914" i="3" s="1"/>
  <c r="W913" i="3"/>
  <c r="X913" i="3" s="1"/>
  <c r="W912" i="3"/>
  <c r="X912" i="3" s="1"/>
  <c r="W911" i="3"/>
  <c r="X911" i="3" s="1"/>
  <c r="W910" i="3"/>
  <c r="X910" i="3" s="1"/>
  <c r="W909" i="3"/>
  <c r="X909" i="3" s="1"/>
  <c r="W908" i="3"/>
  <c r="X908" i="3" s="1"/>
  <c r="W907" i="3"/>
  <c r="X907" i="3" s="1"/>
  <c r="W906" i="3"/>
  <c r="X906" i="3" s="1"/>
  <c r="W905" i="3"/>
  <c r="X905" i="3" s="1"/>
  <c r="W904" i="3"/>
  <c r="X904" i="3" s="1"/>
  <c r="W903" i="3"/>
  <c r="X903" i="3" s="1"/>
  <c r="W902" i="3"/>
  <c r="X902" i="3" s="1"/>
  <c r="W901" i="3"/>
  <c r="X901" i="3" s="1"/>
  <c r="W900" i="3"/>
  <c r="X900" i="3" s="1"/>
  <c r="W899" i="3"/>
  <c r="X899" i="3" s="1"/>
  <c r="W898" i="3"/>
  <c r="X898" i="3" s="1"/>
  <c r="W897" i="3"/>
  <c r="X897" i="3" s="1"/>
  <c r="W896" i="3"/>
  <c r="X896" i="3" s="1"/>
  <c r="W895" i="3"/>
  <c r="X895" i="3" s="1"/>
  <c r="W894" i="3"/>
  <c r="X894" i="3" s="1"/>
  <c r="W893" i="3"/>
  <c r="X893" i="3" s="1"/>
  <c r="W892" i="3"/>
  <c r="X892" i="3" s="1"/>
  <c r="W891" i="3"/>
  <c r="X891" i="3" s="1"/>
  <c r="W890" i="3"/>
  <c r="X890" i="3" s="1"/>
  <c r="W889" i="3"/>
  <c r="X889" i="3" s="1"/>
  <c r="W888" i="3"/>
  <c r="X888" i="3" s="1"/>
  <c r="W887" i="3"/>
  <c r="X887" i="3" s="1"/>
  <c r="W886" i="3"/>
  <c r="X886" i="3" s="1"/>
  <c r="W885" i="3"/>
  <c r="X885" i="3" s="1"/>
  <c r="W884" i="3"/>
  <c r="X884" i="3" s="1"/>
  <c r="W883" i="3"/>
  <c r="X883" i="3" s="1"/>
  <c r="W882" i="3"/>
  <c r="X882" i="3" s="1"/>
  <c r="W881" i="3"/>
  <c r="X881" i="3" s="1"/>
  <c r="W880" i="3"/>
  <c r="X880" i="3" s="1"/>
  <c r="W879" i="3"/>
  <c r="X879" i="3" s="1"/>
  <c r="W878" i="3"/>
  <c r="X878" i="3" s="1"/>
  <c r="W877" i="3"/>
  <c r="X877" i="3" s="1"/>
  <c r="W876" i="3"/>
  <c r="X876" i="3" s="1"/>
  <c r="W875" i="3"/>
  <c r="X875" i="3" s="1"/>
  <c r="W874" i="3"/>
  <c r="X874" i="3" s="1"/>
  <c r="W873" i="3"/>
  <c r="X873" i="3" s="1"/>
  <c r="W872" i="3"/>
  <c r="X872" i="3" s="1"/>
  <c r="W871" i="3"/>
  <c r="X871" i="3" s="1"/>
  <c r="W870" i="3"/>
  <c r="X870" i="3" s="1"/>
  <c r="W869" i="3"/>
  <c r="X869" i="3" s="1"/>
  <c r="W868" i="3"/>
  <c r="X868" i="3" s="1"/>
  <c r="W867" i="3"/>
  <c r="X867" i="3" s="1"/>
  <c r="W866" i="3"/>
  <c r="X866" i="3" s="1"/>
  <c r="W865" i="3"/>
  <c r="X865" i="3" s="1"/>
  <c r="W864" i="3"/>
  <c r="X864" i="3" s="1"/>
  <c r="W863" i="3"/>
  <c r="X863" i="3" s="1"/>
  <c r="W862" i="3"/>
  <c r="X862" i="3" s="1"/>
  <c r="W861" i="3"/>
  <c r="X861" i="3" s="1"/>
  <c r="W860" i="3"/>
  <c r="X860" i="3" s="1"/>
  <c r="W859" i="3"/>
  <c r="X859" i="3" s="1"/>
  <c r="W858" i="3"/>
  <c r="X858" i="3" s="1"/>
  <c r="W857" i="3"/>
  <c r="X857" i="3" s="1"/>
  <c r="W856" i="3"/>
  <c r="X856" i="3" s="1"/>
  <c r="W855" i="3"/>
  <c r="X855" i="3" s="1"/>
  <c r="W854" i="3"/>
  <c r="X854" i="3" s="1"/>
  <c r="W853" i="3"/>
  <c r="X853" i="3" s="1"/>
  <c r="W852" i="3"/>
  <c r="X852" i="3" s="1"/>
  <c r="W851" i="3"/>
  <c r="X851" i="3" s="1"/>
  <c r="W850" i="3"/>
  <c r="X850" i="3" s="1"/>
  <c r="W849" i="3"/>
  <c r="X849" i="3" s="1"/>
  <c r="W848" i="3"/>
  <c r="X848" i="3" s="1"/>
  <c r="W847" i="3"/>
  <c r="X847" i="3" s="1"/>
  <c r="W846" i="3"/>
  <c r="X846" i="3" s="1"/>
  <c r="W845" i="3"/>
  <c r="X845" i="3" s="1"/>
  <c r="W844" i="3"/>
  <c r="X844" i="3" s="1"/>
  <c r="W843" i="3"/>
  <c r="X843" i="3" s="1"/>
  <c r="W842" i="3"/>
  <c r="X842" i="3" s="1"/>
  <c r="W841" i="3"/>
  <c r="X841" i="3" s="1"/>
  <c r="W840" i="3"/>
  <c r="X840" i="3" s="1"/>
  <c r="W839" i="3"/>
  <c r="X839" i="3" s="1"/>
  <c r="W838" i="3"/>
  <c r="X838" i="3" s="1"/>
  <c r="W837" i="3"/>
  <c r="X837" i="3" s="1"/>
  <c r="W836" i="3"/>
  <c r="X836" i="3" s="1"/>
  <c r="W835" i="3"/>
  <c r="X835" i="3" s="1"/>
  <c r="W834" i="3"/>
  <c r="X834" i="3" s="1"/>
  <c r="W833" i="3"/>
  <c r="X833" i="3" s="1"/>
  <c r="W832" i="3"/>
  <c r="X832" i="3" s="1"/>
  <c r="W831" i="3"/>
  <c r="X831" i="3" s="1"/>
  <c r="W830" i="3"/>
  <c r="X830" i="3" s="1"/>
  <c r="W829" i="3"/>
  <c r="X829" i="3" s="1"/>
  <c r="W828" i="3"/>
  <c r="X828" i="3" s="1"/>
  <c r="W827" i="3"/>
  <c r="X827" i="3" s="1"/>
  <c r="W826" i="3"/>
  <c r="X826" i="3" s="1"/>
  <c r="W825" i="3"/>
  <c r="X825" i="3" s="1"/>
  <c r="W824" i="3"/>
  <c r="X824" i="3" s="1"/>
  <c r="W823" i="3"/>
  <c r="X823" i="3" s="1"/>
  <c r="W822" i="3"/>
  <c r="X822" i="3" s="1"/>
  <c r="W821" i="3"/>
  <c r="X821" i="3" s="1"/>
  <c r="W820" i="3"/>
  <c r="X820" i="3" s="1"/>
  <c r="W819" i="3"/>
  <c r="X819" i="3" s="1"/>
  <c r="W818" i="3"/>
  <c r="X818" i="3" s="1"/>
  <c r="W817" i="3"/>
  <c r="X817" i="3" s="1"/>
  <c r="W816" i="3"/>
  <c r="X816" i="3" s="1"/>
  <c r="W815" i="3"/>
  <c r="X815" i="3" s="1"/>
  <c r="W814" i="3"/>
  <c r="X814" i="3" s="1"/>
  <c r="W813" i="3"/>
  <c r="X813" i="3" s="1"/>
  <c r="W812" i="3"/>
  <c r="X812" i="3" s="1"/>
  <c r="W811" i="3"/>
  <c r="X811" i="3" s="1"/>
  <c r="W810" i="3"/>
  <c r="X810" i="3" s="1"/>
  <c r="W809" i="3"/>
  <c r="X809" i="3" s="1"/>
  <c r="W808" i="3"/>
  <c r="X808" i="3" s="1"/>
  <c r="W807" i="3"/>
  <c r="X807" i="3" s="1"/>
  <c r="W806" i="3"/>
  <c r="X806" i="3" s="1"/>
  <c r="W805" i="3"/>
  <c r="X805" i="3" s="1"/>
  <c r="W804" i="3"/>
  <c r="X804" i="3" s="1"/>
  <c r="W803" i="3"/>
  <c r="X803" i="3" s="1"/>
  <c r="W802" i="3"/>
  <c r="X802" i="3" s="1"/>
  <c r="W801" i="3"/>
  <c r="X801" i="3" s="1"/>
  <c r="W800" i="3"/>
  <c r="X800" i="3" s="1"/>
  <c r="W799" i="3"/>
  <c r="X799" i="3" s="1"/>
  <c r="W798" i="3"/>
  <c r="X798" i="3" s="1"/>
  <c r="W797" i="3"/>
  <c r="X797" i="3" s="1"/>
  <c r="W796" i="3"/>
  <c r="X796" i="3" s="1"/>
  <c r="W795" i="3"/>
  <c r="X795" i="3" s="1"/>
  <c r="W794" i="3"/>
  <c r="X794" i="3" s="1"/>
  <c r="W793" i="3"/>
  <c r="X793" i="3" s="1"/>
  <c r="W792" i="3"/>
  <c r="X792" i="3" s="1"/>
  <c r="W791" i="3"/>
  <c r="X791" i="3" s="1"/>
  <c r="W790" i="3"/>
  <c r="X790" i="3" s="1"/>
  <c r="W789" i="3"/>
  <c r="X789" i="3" s="1"/>
  <c r="W788" i="3"/>
  <c r="X788" i="3" s="1"/>
  <c r="W787" i="3"/>
  <c r="X787" i="3" s="1"/>
  <c r="W786" i="3"/>
  <c r="X786" i="3" s="1"/>
  <c r="W785" i="3"/>
  <c r="X785" i="3" s="1"/>
  <c r="W784" i="3"/>
  <c r="X784" i="3" s="1"/>
  <c r="W783" i="3"/>
  <c r="X783" i="3" s="1"/>
  <c r="W782" i="3"/>
  <c r="X782" i="3" s="1"/>
  <c r="W781" i="3"/>
  <c r="X781" i="3" s="1"/>
  <c r="W780" i="3"/>
  <c r="X780" i="3" s="1"/>
  <c r="W779" i="3"/>
  <c r="X779" i="3" s="1"/>
  <c r="W778" i="3"/>
  <c r="X778" i="3" s="1"/>
  <c r="W777" i="3"/>
  <c r="X777" i="3" s="1"/>
  <c r="W776" i="3"/>
  <c r="X776" i="3" s="1"/>
  <c r="W775" i="3"/>
  <c r="X775" i="3" s="1"/>
  <c r="W774" i="3"/>
  <c r="X774" i="3" s="1"/>
  <c r="W773" i="3"/>
  <c r="X773" i="3" s="1"/>
  <c r="W772" i="3"/>
  <c r="X772" i="3" s="1"/>
  <c r="W771" i="3"/>
  <c r="X771" i="3" s="1"/>
  <c r="W770" i="3"/>
  <c r="X770" i="3" s="1"/>
  <c r="W769" i="3"/>
  <c r="X769" i="3" s="1"/>
  <c r="W768" i="3"/>
  <c r="X768" i="3" s="1"/>
  <c r="W767" i="3"/>
  <c r="X767" i="3" s="1"/>
  <c r="W766" i="3"/>
  <c r="X766" i="3" s="1"/>
  <c r="W765" i="3"/>
  <c r="X765" i="3" s="1"/>
  <c r="W764" i="3"/>
  <c r="X764" i="3" s="1"/>
  <c r="W763" i="3"/>
  <c r="X763" i="3" s="1"/>
  <c r="W762" i="3"/>
  <c r="X762" i="3" s="1"/>
  <c r="W761" i="3"/>
  <c r="X761" i="3" s="1"/>
  <c r="W760" i="3"/>
  <c r="X760" i="3" s="1"/>
  <c r="W759" i="3"/>
  <c r="X759" i="3" s="1"/>
  <c r="W758" i="3"/>
  <c r="X758" i="3" s="1"/>
  <c r="W757" i="3"/>
  <c r="X757" i="3" s="1"/>
  <c r="W756" i="3"/>
  <c r="X756" i="3" s="1"/>
  <c r="W755" i="3"/>
  <c r="X755" i="3" s="1"/>
  <c r="W754" i="3"/>
  <c r="X754" i="3" s="1"/>
  <c r="W753" i="3"/>
  <c r="X753" i="3" s="1"/>
  <c r="W752" i="3"/>
  <c r="X752" i="3" s="1"/>
  <c r="W751" i="3"/>
  <c r="X751" i="3" s="1"/>
  <c r="W750" i="3"/>
  <c r="X750" i="3" s="1"/>
  <c r="W749" i="3"/>
  <c r="X749" i="3" s="1"/>
  <c r="W748" i="3"/>
  <c r="X748" i="3" s="1"/>
  <c r="W747" i="3"/>
  <c r="X747" i="3" s="1"/>
  <c r="W746" i="3"/>
  <c r="X746" i="3" s="1"/>
  <c r="W745" i="3"/>
  <c r="X745" i="3" s="1"/>
  <c r="W744" i="3"/>
  <c r="X744" i="3" s="1"/>
  <c r="W743" i="3"/>
  <c r="X743" i="3" s="1"/>
  <c r="W742" i="3"/>
  <c r="X742" i="3" s="1"/>
  <c r="W741" i="3"/>
  <c r="X741" i="3" s="1"/>
  <c r="W740" i="3"/>
  <c r="X740" i="3" s="1"/>
  <c r="W739" i="3"/>
  <c r="X739" i="3" s="1"/>
  <c r="W738" i="3"/>
  <c r="X738" i="3" s="1"/>
  <c r="W737" i="3"/>
  <c r="X737" i="3" s="1"/>
  <c r="W736" i="3"/>
  <c r="X736" i="3" s="1"/>
  <c r="W735" i="3"/>
  <c r="X735" i="3" s="1"/>
  <c r="W734" i="3"/>
  <c r="X734" i="3" s="1"/>
  <c r="W733" i="3"/>
  <c r="X733" i="3" s="1"/>
  <c r="W732" i="3"/>
  <c r="X732" i="3" s="1"/>
  <c r="W731" i="3"/>
  <c r="X731" i="3" s="1"/>
  <c r="W730" i="3"/>
  <c r="X730" i="3" s="1"/>
  <c r="W729" i="3"/>
  <c r="X729" i="3" s="1"/>
  <c r="W728" i="3"/>
  <c r="X728" i="3" s="1"/>
  <c r="W727" i="3"/>
  <c r="X727" i="3" s="1"/>
  <c r="W726" i="3"/>
  <c r="X726" i="3" s="1"/>
  <c r="W725" i="3"/>
  <c r="X725" i="3" s="1"/>
  <c r="W724" i="3"/>
  <c r="X724" i="3" s="1"/>
  <c r="W723" i="3"/>
  <c r="X723" i="3" s="1"/>
  <c r="W722" i="3"/>
  <c r="X722" i="3" s="1"/>
  <c r="W721" i="3"/>
  <c r="X721" i="3" s="1"/>
  <c r="W720" i="3"/>
  <c r="X720" i="3" s="1"/>
  <c r="W719" i="3"/>
  <c r="X719" i="3" s="1"/>
  <c r="W718" i="3"/>
  <c r="X718" i="3" s="1"/>
  <c r="W717" i="3"/>
  <c r="X717" i="3" s="1"/>
  <c r="W716" i="3"/>
  <c r="X716" i="3" s="1"/>
  <c r="W715" i="3"/>
  <c r="X715" i="3" s="1"/>
  <c r="W714" i="3"/>
  <c r="X714" i="3" s="1"/>
  <c r="W713" i="3"/>
  <c r="X713" i="3" s="1"/>
  <c r="W712" i="3"/>
  <c r="X712" i="3" s="1"/>
  <c r="W711" i="3"/>
  <c r="X711" i="3" s="1"/>
  <c r="W710" i="3"/>
  <c r="X710" i="3" s="1"/>
  <c r="W709" i="3"/>
  <c r="X709" i="3" s="1"/>
  <c r="W708" i="3"/>
  <c r="X708" i="3" s="1"/>
  <c r="W707" i="3"/>
  <c r="X707" i="3" s="1"/>
  <c r="W706" i="3"/>
  <c r="X706" i="3" s="1"/>
  <c r="W705" i="3"/>
  <c r="X705" i="3" s="1"/>
  <c r="W704" i="3"/>
  <c r="X704" i="3" s="1"/>
  <c r="W703" i="3"/>
  <c r="X703" i="3" s="1"/>
  <c r="W702" i="3"/>
  <c r="X702" i="3" s="1"/>
  <c r="W701" i="3"/>
  <c r="X701" i="3" s="1"/>
  <c r="W700" i="3"/>
  <c r="X700" i="3" s="1"/>
  <c r="W699" i="3"/>
  <c r="X699" i="3" s="1"/>
  <c r="W698" i="3"/>
  <c r="X698" i="3" s="1"/>
  <c r="W697" i="3"/>
  <c r="X697" i="3" s="1"/>
  <c r="W696" i="3"/>
  <c r="X696" i="3" s="1"/>
  <c r="W695" i="3"/>
  <c r="X695" i="3" s="1"/>
  <c r="W694" i="3"/>
  <c r="X694" i="3" s="1"/>
  <c r="W693" i="3"/>
  <c r="X693" i="3" s="1"/>
  <c r="W692" i="3"/>
  <c r="X692" i="3" s="1"/>
  <c r="W691" i="3"/>
  <c r="X691" i="3" s="1"/>
  <c r="W690" i="3"/>
  <c r="X690" i="3" s="1"/>
  <c r="W689" i="3"/>
  <c r="X689" i="3" s="1"/>
  <c r="W688" i="3"/>
  <c r="X688" i="3" s="1"/>
  <c r="W687" i="3"/>
  <c r="X687" i="3" s="1"/>
  <c r="W686" i="3"/>
  <c r="X686" i="3" s="1"/>
  <c r="W685" i="3"/>
  <c r="X685" i="3" s="1"/>
  <c r="W684" i="3"/>
  <c r="X684" i="3" s="1"/>
  <c r="W683" i="3"/>
  <c r="X683" i="3" s="1"/>
  <c r="W682" i="3"/>
  <c r="X682" i="3" s="1"/>
  <c r="W681" i="3"/>
  <c r="X681" i="3" s="1"/>
  <c r="W680" i="3"/>
  <c r="X680" i="3" s="1"/>
  <c r="W679" i="3"/>
  <c r="X679" i="3" s="1"/>
  <c r="W678" i="3"/>
  <c r="X678" i="3" s="1"/>
  <c r="W677" i="3"/>
  <c r="X677" i="3" s="1"/>
  <c r="W676" i="3"/>
  <c r="X676" i="3" s="1"/>
  <c r="W675" i="3"/>
  <c r="X675" i="3" s="1"/>
  <c r="W674" i="3"/>
  <c r="X674" i="3" s="1"/>
  <c r="W673" i="3"/>
  <c r="X673" i="3" s="1"/>
  <c r="W672" i="3"/>
  <c r="X672" i="3" s="1"/>
  <c r="W671" i="3"/>
  <c r="X671" i="3" s="1"/>
  <c r="W670" i="3"/>
  <c r="X670" i="3" s="1"/>
  <c r="W669" i="3"/>
  <c r="X669" i="3" s="1"/>
  <c r="W668" i="3"/>
  <c r="X668" i="3" s="1"/>
  <c r="W667" i="3"/>
  <c r="X667" i="3" s="1"/>
  <c r="W666" i="3"/>
  <c r="X666" i="3" s="1"/>
  <c r="W665" i="3"/>
  <c r="X665" i="3" s="1"/>
  <c r="W664" i="3"/>
  <c r="X664" i="3" s="1"/>
  <c r="W663" i="3"/>
  <c r="X663" i="3" s="1"/>
  <c r="W662" i="3"/>
  <c r="X662" i="3" s="1"/>
  <c r="W661" i="3"/>
  <c r="X661" i="3" s="1"/>
  <c r="W660" i="3"/>
  <c r="X660" i="3" s="1"/>
  <c r="W659" i="3"/>
  <c r="X659" i="3" s="1"/>
  <c r="W658" i="3"/>
  <c r="X658" i="3" s="1"/>
  <c r="W657" i="3"/>
  <c r="X657" i="3" s="1"/>
  <c r="W656" i="3"/>
  <c r="X656" i="3" s="1"/>
  <c r="W655" i="3"/>
  <c r="X655" i="3" s="1"/>
  <c r="W654" i="3"/>
  <c r="X654" i="3" s="1"/>
  <c r="W653" i="3"/>
  <c r="X653" i="3" s="1"/>
  <c r="W652" i="3"/>
  <c r="X652" i="3" s="1"/>
  <c r="W651" i="3"/>
  <c r="X651" i="3" s="1"/>
  <c r="W650" i="3"/>
  <c r="X650" i="3" s="1"/>
  <c r="W649" i="3"/>
  <c r="X649" i="3" s="1"/>
  <c r="W648" i="3"/>
  <c r="X648" i="3" s="1"/>
  <c r="W647" i="3"/>
  <c r="X647" i="3" s="1"/>
  <c r="W646" i="3"/>
  <c r="X646" i="3" s="1"/>
  <c r="W645" i="3"/>
  <c r="X645" i="3" s="1"/>
  <c r="W644" i="3"/>
  <c r="X644" i="3" s="1"/>
  <c r="W643" i="3"/>
  <c r="X643" i="3" s="1"/>
  <c r="W642" i="3"/>
  <c r="X642" i="3" s="1"/>
  <c r="W641" i="3"/>
  <c r="X641" i="3" s="1"/>
  <c r="W640" i="3"/>
  <c r="X640" i="3" s="1"/>
  <c r="W639" i="3"/>
  <c r="X639" i="3" s="1"/>
  <c r="W638" i="3"/>
  <c r="X638" i="3" s="1"/>
  <c r="W637" i="3"/>
  <c r="X637" i="3" s="1"/>
  <c r="W636" i="3"/>
  <c r="X636" i="3" s="1"/>
  <c r="W635" i="3"/>
  <c r="X635" i="3" s="1"/>
  <c r="W634" i="3"/>
  <c r="X634" i="3" s="1"/>
  <c r="W633" i="3"/>
  <c r="X633" i="3" s="1"/>
  <c r="W632" i="3"/>
  <c r="X632" i="3" s="1"/>
  <c r="W631" i="3"/>
  <c r="X631" i="3" s="1"/>
  <c r="W630" i="3"/>
  <c r="X630" i="3" s="1"/>
  <c r="W629" i="3"/>
  <c r="X629" i="3" s="1"/>
  <c r="W628" i="3"/>
  <c r="X628" i="3" s="1"/>
  <c r="W627" i="3"/>
  <c r="X627" i="3" s="1"/>
  <c r="W626" i="3"/>
  <c r="X626" i="3" s="1"/>
  <c r="W625" i="3"/>
  <c r="X625" i="3" s="1"/>
  <c r="W624" i="3"/>
  <c r="X624" i="3" s="1"/>
  <c r="W623" i="3"/>
  <c r="X623" i="3" s="1"/>
  <c r="W622" i="3"/>
  <c r="X622" i="3" s="1"/>
  <c r="W621" i="3"/>
  <c r="X621" i="3" s="1"/>
  <c r="W620" i="3"/>
  <c r="X620" i="3" s="1"/>
  <c r="W619" i="3"/>
  <c r="X619" i="3" s="1"/>
  <c r="W618" i="3"/>
  <c r="X618" i="3" s="1"/>
  <c r="W617" i="3"/>
  <c r="X617" i="3" s="1"/>
  <c r="W616" i="3"/>
  <c r="X616" i="3" s="1"/>
  <c r="W615" i="3"/>
  <c r="X615" i="3" s="1"/>
  <c r="W614" i="3"/>
  <c r="X614" i="3" s="1"/>
  <c r="W613" i="3"/>
  <c r="X613" i="3" s="1"/>
  <c r="W612" i="3"/>
  <c r="X612" i="3" s="1"/>
  <c r="W611" i="3"/>
  <c r="X611" i="3" s="1"/>
  <c r="W610" i="3"/>
  <c r="X610" i="3" s="1"/>
  <c r="W609" i="3"/>
  <c r="X609" i="3" s="1"/>
  <c r="W608" i="3"/>
  <c r="X608" i="3" s="1"/>
  <c r="W607" i="3"/>
  <c r="X607" i="3" s="1"/>
  <c r="W606" i="3"/>
  <c r="X606" i="3" s="1"/>
  <c r="W605" i="3"/>
  <c r="X605" i="3" s="1"/>
  <c r="W604" i="3"/>
  <c r="X604" i="3" s="1"/>
  <c r="W603" i="3"/>
  <c r="X603" i="3" s="1"/>
  <c r="W602" i="3"/>
  <c r="X602" i="3" s="1"/>
  <c r="W601" i="3"/>
  <c r="X601" i="3" s="1"/>
  <c r="W600" i="3"/>
  <c r="X600" i="3" s="1"/>
  <c r="W599" i="3"/>
  <c r="X599" i="3" s="1"/>
  <c r="W598" i="3"/>
  <c r="X598" i="3" s="1"/>
  <c r="W597" i="3"/>
  <c r="X597" i="3" s="1"/>
  <c r="W596" i="3"/>
  <c r="X596" i="3" s="1"/>
  <c r="W595" i="3"/>
  <c r="X595" i="3" s="1"/>
  <c r="W594" i="3"/>
  <c r="X594" i="3" s="1"/>
  <c r="W593" i="3"/>
  <c r="X593" i="3" s="1"/>
  <c r="W592" i="3"/>
  <c r="X592" i="3" s="1"/>
  <c r="W591" i="3"/>
  <c r="X591" i="3" s="1"/>
  <c r="W590" i="3"/>
  <c r="X590" i="3" s="1"/>
  <c r="W589" i="3"/>
  <c r="X589" i="3" s="1"/>
  <c r="W588" i="3"/>
  <c r="X588" i="3" s="1"/>
  <c r="W587" i="3"/>
  <c r="X587" i="3" s="1"/>
  <c r="W586" i="3"/>
  <c r="X586" i="3" s="1"/>
  <c r="W585" i="3"/>
  <c r="X585" i="3" s="1"/>
  <c r="W584" i="3"/>
  <c r="X584" i="3" s="1"/>
  <c r="W583" i="3"/>
  <c r="X583" i="3" s="1"/>
  <c r="W582" i="3"/>
  <c r="X582" i="3" s="1"/>
  <c r="W581" i="3"/>
  <c r="X581" i="3" s="1"/>
  <c r="W580" i="3"/>
  <c r="X580" i="3" s="1"/>
  <c r="W579" i="3"/>
  <c r="X579" i="3" s="1"/>
  <c r="W578" i="3"/>
  <c r="X578" i="3" s="1"/>
  <c r="W577" i="3"/>
  <c r="X577" i="3" s="1"/>
  <c r="W576" i="3"/>
  <c r="X576" i="3" s="1"/>
  <c r="W575" i="3"/>
  <c r="X575" i="3" s="1"/>
  <c r="W574" i="3"/>
  <c r="X574" i="3" s="1"/>
  <c r="W573" i="3"/>
  <c r="X573" i="3" s="1"/>
  <c r="W572" i="3"/>
  <c r="X572" i="3" s="1"/>
  <c r="W571" i="3"/>
  <c r="X571" i="3" s="1"/>
  <c r="W570" i="3"/>
  <c r="X570" i="3" s="1"/>
  <c r="W569" i="3"/>
  <c r="X569" i="3" s="1"/>
  <c r="W568" i="3"/>
  <c r="X568" i="3" s="1"/>
  <c r="W567" i="3"/>
  <c r="X567" i="3" s="1"/>
  <c r="W566" i="3"/>
  <c r="X566" i="3" s="1"/>
  <c r="W565" i="3"/>
  <c r="X565" i="3" s="1"/>
  <c r="W564" i="3"/>
  <c r="X564" i="3" s="1"/>
  <c r="W563" i="3"/>
  <c r="X563" i="3" s="1"/>
  <c r="W562" i="3"/>
  <c r="X562" i="3" s="1"/>
  <c r="W561" i="3"/>
  <c r="X561" i="3" s="1"/>
  <c r="W560" i="3"/>
  <c r="X560" i="3" s="1"/>
  <c r="W559" i="3"/>
  <c r="X559" i="3" s="1"/>
  <c r="W558" i="3"/>
  <c r="X558" i="3" s="1"/>
  <c r="W557" i="3"/>
  <c r="X557" i="3" s="1"/>
  <c r="W556" i="3"/>
  <c r="X556" i="3" s="1"/>
  <c r="W555" i="3"/>
  <c r="X555" i="3" s="1"/>
  <c r="W554" i="3"/>
  <c r="X554" i="3" s="1"/>
  <c r="W553" i="3"/>
  <c r="X553" i="3" s="1"/>
  <c r="W552" i="3"/>
  <c r="X552" i="3" s="1"/>
  <c r="W551" i="3"/>
  <c r="X551" i="3" s="1"/>
  <c r="W550" i="3"/>
  <c r="X550" i="3" s="1"/>
  <c r="W549" i="3"/>
  <c r="X549" i="3" s="1"/>
  <c r="W548" i="3"/>
  <c r="X548" i="3" s="1"/>
  <c r="W547" i="3"/>
  <c r="X547" i="3" s="1"/>
  <c r="W546" i="3"/>
  <c r="X546" i="3" s="1"/>
  <c r="W545" i="3"/>
  <c r="X545" i="3" s="1"/>
  <c r="W544" i="3"/>
  <c r="X544" i="3" s="1"/>
  <c r="W543" i="3"/>
  <c r="X543" i="3" s="1"/>
  <c r="W542" i="3"/>
  <c r="X542" i="3" s="1"/>
  <c r="W541" i="3"/>
  <c r="X541" i="3" s="1"/>
  <c r="W540" i="3"/>
  <c r="X540" i="3" s="1"/>
  <c r="W539" i="3"/>
  <c r="X539" i="3" s="1"/>
  <c r="W538" i="3"/>
  <c r="X538" i="3" s="1"/>
  <c r="W537" i="3"/>
  <c r="X537" i="3" s="1"/>
  <c r="W536" i="3"/>
  <c r="X536" i="3" s="1"/>
  <c r="W535" i="3"/>
  <c r="X535" i="3" s="1"/>
  <c r="W534" i="3"/>
  <c r="X534" i="3" s="1"/>
  <c r="W533" i="3"/>
  <c r="X533" i="3" s="1"/>
  <c r="W532" i="3"/>
  <c r="X532" i="3" s="1"/>
  <c r="W531" i="3"/>
  <c r="X531" i="3" s="1"/>
  <c r="W530" i="3"/>
  <c r="X530" i="3" s="1"/>
  <c r="W529" i="3"/>
  <c r="X529" i="3" s="1"/>
  <c r="W528" i="3"/>
  <c r="X528" i="3" s="1"/>
  <c r="W527" i="3"/>
  <c r="X527" i="3" s="1"/>
  <c r="W526" i="3"/>
  <c r="X526" i="3" s="1"/>
  <c r="W525" i="3"/>
  <c r="X525" i="3" s="1"/>
  <c r="W524" i="3"/>
  <c r="X524" i="3" s="1"/>
  <c r="W523" i="3"/>
  <c r="X523" i="3" s="1"/>
  <c r="W522" i="3"/>
  <c r="X522" i="3" s="1"/>
  <c r="W521" i="3"/>
  <c r="X521" i="3" s="1"/>
  <c r="W520" i="3"/>
  <c r="X520" i="3" s="1"/>
  <c r="W519" i="3"/>
  <c r="X519" i="3" s="1"/>
  <c r="W518" i="3"/>
  <c r="X518" i="3" s="1"/>
  <c r="W517" i="3"/>
  <c r="X517" i="3" s="1"/>
  <c r="W516" i="3"/>
  <c r="X516" i="3" s="1"/>
  <c r="W515" i="3"/>
  <c r="X515" i="3" s="1"/>
  <c r="W514" i="3"/>
  <c r="X514" i="3" s="1"/>
  <c r="W513" i="3"/>
  <c r="X513" i="3" s="1"/>
  <c r="W512" i="3"/>
  <c r="X512" i="3" s="1"/>
  <c r="W511" i="3"/>
  <c r="X511" i="3" s="1"/>
  <c r="W510" i="3"/>
  <c r="X510" i="3" s="1"/>
  <c r="W509" i="3"/>
  <c r="X509" i="3" s="1"/>
  <c r="W508" i="3"/>
  <c r="X508" i="3" s="1"/>
  <c r="W507" i="3"/>
  <c r="X507" i="3" s="1"/>
  <c r="W506" i="3"/>
  <c r="X506" i="3" s="1"/>
  <c r="W505" i="3"/>
  <c r="X505" i="3" s="1"/>
  <c r="W504" i="3"/>
  <c r="X504" i="3" s="1"/>
  <c r="W503" i="3"/>
  <c r="X503" i="3" s="1"/>
  <c r="W502" i="3"/>
  <c r="X502" i="3" s="1"/>
  <c r="W501" i="3"/>
  <c r="X501" i="3" s="1"/>
  <c r="W500" i="3"/>
  <c r="X500" i="3" s="1"/>
  <c r="W499" i="3"/>
  <c r="X499" i="3" s="1"/>
  <c r="W498" i="3"/>
  <c r="X498" i="3" s="1"/>
  <c r="W497" i="3"/>
  <c r="X497" i="3" s="1"/>
  <c r="W496" i="3"/>
  <c r="X496" i="3" s="1"/>
  <c r="W495" i="3"/>
  <c r="X495" i="3" s="1"/>
  <c r="W494" i="3"/>
  <c r="X494" i="3" s="1"/>
  <c r="W493" i="3"/>
  <c r="X493" i="3" s="1"/>
  <c r="W492" i="3"/>
  <c r="X492" i="3" s="1"/>
  <c r="W491" i="3"/>
  <c r="X491" i="3" s="1"/>
  <c r="W490" i="3"/>
  <c r="X490" i="3" s="1"/>
  <c r="W489" i="3"/>
  <c r="X489" i="3" s="1"/>
  <c r="W488" i="3"/>
  <c r="X488" i="3" s="1"/>
  <c r="W487" i="3"/>
  <c r="X487" i="3" s="1"/>
  <c r="W486" i="3"/>
  <c r="X486" i="3" s="1"/>
  <c r="W485" i="3"/>
  <c r="X485" i="3" s="1"/>
  <c r="W484" i="3"/>
  <c r="X484" i="3" s="1"/>
  <c r="W483" i="3"/>
  <c r="X483" i="3" s="1"/>
  <c r="W482" i="3"/>
  <c r="X482" i="3" s="1"/>
  <c r="W481" i="3"/>
  <c r="X481" i="3" s="1"/>
  <c r="W480" i="3"/>
  <c r="X480" i="3" s="1"/>
  <c r="W479" i="3"/>
  <c r="X479" i="3" s="1"/>
  <c r="W478" i="3"/>
  <c r="X478" i="3" s="1"/>
  <c r="W477" i="3"/>
  <c r="X477" i="3" s="1"/>
  <c r="W476" i="3"/>
  <c r="X476" i="3" s="1"/>
  <c r="W475" i="3"/>
  <c r="X475" i="3" s="1"/>
  <c r="W474" i="3"/>
  <c r="X474" i="3" s="1"/>
  <c r="W473" i="3"/>
  <c r="X473" i="3" s="1"/>
  <c r="W472" i="3"/>
  <c r="X472" i="3" s="1"/>
  <c r="W471" i="3"/>
  <c r="X471" i="3" s="1"/>
  <c r="W470" i="3"/>
  <c r="X470" i="3" s="1"/>
  <c r="W469" i="3"/>
  <c r="X469" i="3" s="1"/>
  <c r="W468" i="3"/>
  <c r="X468" i="3" s="1"/>
  <c r="W467" i="3"/>
  <c r="X467" i="3" s="1"/>
  <c r="W466" i="3"/>
  <c r="X466" i="3" s="1"/>
  <c r="W465" i="3"/>
  <c r="X465" i="3" s="1"/>
  <c r="W464" i="3"/>
  <c r="X464" i="3" s="1"/>
  <c r="W463" i="3"/>
  <c r="X463" i="3" s="1"/>
  <c r="W462" i="3"/>
  <c r="X462" i="3" s="1"/>
  <c r="W461" i="3"/>
  <c r="X461" i="3" s="1"/>
  <c r="W460" i="3"/>
  <c r="X460" i="3" s="1"/>
  <c r="W459" i="3"/>
  <c r="X459" i="3" s="1"/>
  <c r="W458" i="3"/>
  <c r="X458" i="3" s="1"/>
  <c r="W457" i="3"/>
  <c r="X457" i="3" s="1"/>
  <c r="W456" i="3"/>
  <c r="X456" i="3" s="1"/>
  <c r="W455" i="3"/>
  <c r="X455" i="3" s="1"/>
  <c r="W454" i="3"/>
  <c r="X454" i="3" s="1"/>
  <c r="W453" i="3"/>
  <c r="X453" i="3" s="1"/>
  <c r="W452" i="3"/>
  <c r="X452" i="3" s="1"/>
  <c r="W451" i="3"/>
  <c r="X451" i="3" s="1"/>
  <c r="W450" i="3"/>
  <c r="X450" i="3" s="1"/>
  <c r="W449" i="3"/>
  <c r="X449" i="3" s="1"/>
  <c r="W448" i="3"/>
  <c r="X448" i="3" s="1"/>
  <c r="W447" i="3"/>
  <c r="X447" i="3" s="1"/>
  <c r="W446" i="3"/>
  <c r="X446" i="3" s="1"/>
  <c r="W445" i="3"/>
  <c r="X445" i="3" s="1"/>
  <c r="W444" i="3"/>
  <c r="X444" i="3" s="1"/>
  <c r="W443" i="3"/>
  <c r="X443" i="3" s="1"/>
  <c r="W442" i="3"/>
  <c r="X442" i="3" s="1"/>
  <c r="W441" i="3"/>
  <c r="X441" i="3" s="1"/>
  <c r="W440" i="3"/>
  <c r="X440" i="3" s="1"/>
  <c r="W439" i="3"/>
  <c r="X439" i="3" s="1"/>
  <c r="W438" i="3"/>
  <c r="X438" i="3" s="1"/>
  <c r="W437" i="3"/>
  <c r="X437" i="3" s="1"/>
  <c r="W436" i="3"/>
  <c r="X436" i="3" s="1"/>
  <c r="W435" i="3"/>
  <c r="X435" i="3" s="1"/>
  <c r="W434" i="3"/>
  <c r="X434" i="3" s="1"/>
  <c r="W433" i="3"/>
  <c r="X433" i="3" s="1"/>
  <c r="W432" i="3"/>
  <c r="X432" i="3" s="1"/>
  <c r="W431" i="3"/>
  <c r="X431" i="3" s="1"/>
  <c r="W430" i="3"/>
  <c r="X430" i="3" s="1"/>
  <c r="W429" i="3"/>
  <c r="X429" i="3" s="1"/>
  <c r="W428" i="3"/>
  <c r="X428" i="3" s="1"/>
  <c r="W427" i="3"/>
  <c r="X427" i="3" s="1"/>
  <c r="W426" i="3"/>
  <c r="X426" i="3" s="1"/>
  <c r="W425" i="3"/>
  <c r="X425" i="3" s="1"/>
  <c r="W424" i="3"/>
  <c r="X424" i="3" s="1"/>
  <c r="W423" i="3"/>
  <c r="X423" i="3" s="1"/>
  <c r="W422" i="3"/>
  <c r="X422" i="3" s="1"/>
  <c r="W421" i="3"/>
  <c r="X421" i="3" s="1"/>
  <c r="W420" i="3"/>
  <c r="X420" i="3" s="1"/>
  <c r="W419" i="3"/>
  <c r="X419" i="3" s="1"/>
  <c r="W418" i="3"/>
  <c r="X418" i="3" s="1"/>
  <c r="W417" i="3"/>
  <c r="X417" i="3" s="1"/>
  <c r="W416" i="3"/>
  <c r="X416" i="3" s="1"/>
  <c r="W415" i="3"/>
  <c r="X415" i="3" s="1"/>
  <c r="W414" i="3"/>
  <c r="X414" i="3" s="1"/>
  <c r="W413" i="3"/>
  <c r="X413" i="3" s="1"/>
  <c r="W412" i="3"/>
  <c r="X412" i="3" s="1"/>
  <c r="W411" i="3"/>
  <c r="X411" i="3" s="1"/>
  <c r="W410" i="3"/>
  <c r="X410" i="3" s="1"/>
  <c r="W409" i="3"/>
  <c r="X409" i="3" s="1"/>
  <c r="W408" i="3"/>
  <c r="X408" i="3" s="1"/>
  <c r="W407" i="3"/>
  <c r="X407" i="3" s="1"/>
  <c r="W406" i="3"/>
  <c r="X406" i="3" s="1"/>
  <c r="W405" i="3"/>
  <c r="X405" i="3" s="1"/>
  <c r="W404" i="3"/>
  <c r="X404" i="3" s="1"/>
  <c r="W403" i="3"/>
  <c r="X403" i="3" s="1"/>
  <c r="W402" i="3"/>
  <c r="X402" i="3" s="1"/>
  <c r="W401" i="3"/>
  <c r="X401" i="3" s="1"/>
  <c r="W400" i="3"/>
  <c r="X400" i="3" s="1"/>
  <c r="W399" i="3"/>
  <c r="X399" i="3" s="1"/>
  <c r="W398" i="3"/>
  <c r="X398" i="3" s="1"/>
  <c r="W397" i="3"/>
  <c r="X397" i="3" s="1"/>
  <c r="W396" i="3"/>
  <c r="X396" i="3" s="1"/>
  <c r="W395" i="3"/>
  <c r="X395" i="3" s="1"/>
  <c r="W394" i="3"/>
  <c r="X394" i="3" s="1"/>
  <c r="W393" i="3"/>
  <c r="X393" i="3" s="1"/>
  <c r="W392" i="3"/>
  <c r="X392" i="3" s="1"/>
  <c r="W391" i="3"/>
  <c r="X391" i="3" s="1"/>
  <c r="W390" i="3"/>
  <c r="X390" i="3" s="1"/>
  <c r="W389" i="3"/>
  <c r="X389" i="3" s="1"/>
  <c r="W388" i="3"/>
  <c r="X388" i="3" s="1"/>
  <c r="W387" i="3"/>
  <c r="X387" i="3" s="1"/>
  <c r="W386" i="3"/>
  <c r="X386" i="3" s="1"/>
  <c r="W385" i="3"/>
  <c r="X385" i="3" s="1"/>
  <c r="W384" i="3"/>
  <c r="X384" i="3" s="1"/>
  <c r="W383" i="3"/>
  <c r="X383" i="3" s="1"/>
  <c r="W382" i="3"/>
  <c r="X382" i="3" s="1"/>
  <c r="W381" i="3"/>
  <c r="X381" i="3" s="1"/>
  <c r="W380" i="3"/>
  <c r="X380" i="3" s="1"/>
  <c r="W379" i="3"/>
  <c r="X379" i="3" s="1"/>
  <c r="W378" i="3"/>
  <c r="X378" i="3" s="1"/>
  <c r="W377" i="3"/>
  <c r="X377" i="3" s="1"/>
  <c r="W376" i="3"/>
  <c r="X376" i="3" s="1"/>
  <c r="W375" i="3"/>
  <c r="X375" i="3" s="1"/>
  <c r="W374" i="3"/>
  <c r="X374" i="3" s="1"/>
  <c r="W373" i="3"/>
  <c r="X373" i="3" s="1"/>
  <c r="W372" i="3"/>
  <c r="X372" i="3" s="1"/>
  <c r="W371" i="3"/>
  <c r="X371" i="3" s="1"/>
  <c r="W370" i="3"/>
  <c r="X370" i="3" s="1"/>
  <c r="W369" i="3"/>
  <c r="X369" i="3" s="1"/>
  <c r="W368" i="3"/>
  <c r="X368" i="3" s="1"/>
  <c r="W367" i="3"/>
  <c r="X367" i="3" s="1"/>
  <c r="W366" i="3"/>
  <c r="X366" i="3" s="1"/>
  <c r="W365" i="3"/>
  <c r="X365" i="3" s="1"/>
  <c r="W364" i="3"/>
  <c r="X364" i="3" s="1"/>
  <c r="W363" i="3"/>
  <c r="X363" i="3" s="1"/>
  <c r="W362" i="3"/>
  <c r="X362" i="3" s="1"/>
  <c r="W361" i="3"/>
  <c r="X361" i="3" s="1"/>
  <c r="W360" i="3"/>
  <c r="X360" i="3" s="1"/>
  <c r="W359" i="3"/>
  <c r="X359" i="3" s="1"/>
  <c r="W358" i="3"/>
  <c r="X358" i="3" s="1"/>
  <c r="W357" i="3"/>
  <c r="X357" i="3" s="1"/>
  <c r="W356" i="3"/>
  <c r="X356" i="3" s="1"/>
  <c r="W355" i="3"/>
  <c r="X355" i="3" s="1"/>
  <c r="W354" i="3"/>
  <c r="X354" i="3" s="1"/>
  <c r="W353" i="3"/>
  <c r="X353" i="3" s="1"/>
  <c r="W352" i="3"/>
  <c r="X352" i="3" s="1"/>
  <c r="W351" i="3"/>
  <c r="X351" i="3" s="1"/>
  <c r="W350" i="3"/>
  <c r="X350" i="3" s="1"/>
  <c r="W349" i="3"/>
  <c r="X349" i="3" s="1"/>
  <c r="W348" i="3"/>
  <c r="X348" i="3" s="1"/>
  <c r="W347" i="3"/>
  <c r="X347" i="3" s="1"/>
  <c r="W346" i="3"/>
  <c r="X346" i="3" s="1"/>
  <c r="W345" i="3"/>
  <c r="X345" i="3" s="1"/>
  <c r="W344" i="3"/>
  <c r="X344" i="3" s="1"/>
  <c r="W343" i="3"/>
  <c r="X343" i="3" s="1"/>
  <c r="W342" i="3"/>
  <c r="X342" i="3" s="1"/>
  <c r="W341" i="3"/>
  <c r="X341" i="3" s="1"/>
  <c r="W340" i="3"/>
  <c r="X340" i="3" s="1"/>
  <c r="W339" i="3"/>
  <c r="X339" i="3" s="1"/>
  <c r="W338" i="3"/>
  <c r="X338" i="3" s="1"/>
  <c r="W337" i="3"/>
  <c r="X337" i="3" s="1"/>
  <c r="W336" i="3"/>
  <c r="X336" i="3" s="1"/>
  <c r="W335" i="3"/>
  <c r="X335" i="3" s="1"/>
  <c r="W334" i="3"/>
  <c r="X334" i="3" s="1"/>
  <c r="W333" i="3"/>
  <c r="X333" i="3" s="1"/>
  <c r="W332" i="3"/>
  <c r="X332" i="3" s="1"/>
  <c r="W331" i="3"/>
  <c r="X331" i="3" s="1"/>
  <c r="W330" i="3"/>
  <c r="X330" i="3" s="1"/>
  <c r="W329" i="3"/>
  <c r="X329" i="3" s="1"/>
  <c r="W328" i="3"/>
  <c r="X328" i="3" s="1"/>
  <c r="W327" i="3"/>
  <c r="X327" i="3" s="1"/>
  <c r="W326" i="3"/>
  <c r="X326" i="3" s="1"/>
  <c r="W325" i="3"/>
  <c r="X325" i="3" s="1"/>
  <c r="W324" i="3"/>
  <c r="X324" i="3" s="1"/>
  <c r="W323" i="3"/>
  <c r="X323" i="3" s="1"/>
  <c r="W322" i="3"/>
  <c r="X322" i="3" s="1"/>
  <c r="W321" i="3"/>
  <c r="X321" i="3" s="1"/>
  <c r="W320" i="3"/>
  <c r="X320" i="3" s="1"/>
  <c r="W319" i="3"/>
  <c r="X319" i="3" s="1"/>
  <c r="W318" i="3"/>
  <c r="X318" i="3" s="1"/>
  <c r="W317" i="3"/>
  <c r="X317" i="3" s="1"/>
  <c r="W316" i="3"/>
  <c r="X316" i="3" s="1"/>
  <c r="W315" i="3"/>
  <c r="X315" i="3" s="1"/>
  <c r="W314" i="3"/>
  <c r="X314" i="3" s="1"/>
  <c r="W313" i="3"/>
  <c r="X313" i="3" s="1"/>
  <c r="W312" i="3"/>
  <c r="X312" i="3" s="1"/>
  <c r="W311" i="3"/>
  <c r="X311" i="3" s="1"/>
  <c r="W310" i="3"/>
  <c r="X310" i="3" s="1"/>
  <c r="W309" i="3"/>
  <c r="X309" i="3" s="1"/>
  <c r="W308" i="3"/>
  <c r="X308" i="3" s="1"/>
  <c r="W307" i="3"/>
  <c r="X307" i="3" s="1"/>
  <c r="W306" i="3"/>
  <c r="X306" i="3" s="1"/>
  <c r="W305" i="3"/>
  <c r="X305" i="3" s="1"/>
  <c r="W304" i="3"/>
  <c r="X304" i="3" s="1"/>
  <c r="W303" i="3"/>
  <c r="X303" i="3" s="1"/>
  <c r="W302" i="3"/>
  <c r="X302" i="3" s="1"/>
  <c r="W301" i="3"/>
  <c r="X301" i="3" s="1"/>
  <c r="W300" i="3"/>
  <c r="X300" i="3" s="1"/>
  <c r="W299" i="3"/>
  <c r="X299" i="3" s="1"/>
  <c r="W298" i="3"/>
  <c r="X298" i="3" s="1"/>
  <c r="W297" i="3"/>
  <c r="X297" i="3" s="1"/>
  <c r="W296" i="3"/>
  <c r="X296" i="3" s="1"/>
  <c r="W295" i="3"/>
  <c r="X295" i="3" s="1"/>
  <c r="W294" i="3"/>
  <c r="X294" i="3" s="1"/>
  <c r="W293" i="3"/>
  <c r="X293" i="3" s="1"/>
  <c r="W292" i="3"/>
  <c r="X292" i="3" s="1"/>
  <c r="W291" i="3"/>
  <c r="X291" i="3" s="1"/>
  <c r="W290" i="3"/>
  <c r="X290" i="3" s="1"/>
  <c r="W289" i="3"/>
  <c r="X289" i="3" s="1"/>
  <c r="W288" i="3"/>
  <c r="X288" i="3" s="1"/>
  <c r="W287" i="3"/>
  <c r="X287" i="3" s="1"/>
  <c r="W286" i="3"/>
  <c r="X286" i="3" s="1"/>
  <c r="W285" i="3"/>
  <c r="X285" i="3" s="1"/>
  <c r="W284" i="3"/>
  <c r="X284" i="3" s="1"/>
  <c r="W283" i="3"/>
  <c r="X283" i="3" s="1"/>
  <c r="W282" i="3"/>
  <c r="X282" i="3" s="1"/>
  <c r="W281" i="3"/>
  <c r="X281" i="3" s="1"/>
  <c r="W280" i="3"/>
  <c r="X280" i="3" s="1"/>
  <c r="W279" i="3"/>
  <c r="X279" i="3" s="1"/>
  <c r="W278" i="3"/>
  <c r="X278" i="3" s="1"/>
  <c r="W277" i="3"/>
  <c r="X277" i="3" s="1"/>
  <c r="W276" i="3"/>
  <c r="X276" i="3" s="1"/>
  <c r="W275" i="3"/>
  <c r="X275" i="3" s="1"/>
  <c r="W274" i="3"/>
  <c r="X274" i="3" s="1"/>
  <c r="W273" i="3"/>
  <c r="X273" i="3" s="1"/>
  <c r="W272" i="3"/>
  <c r="X272" i="3" s="1"/>
  <c r="W271" i="3"/>
  <c r="X271" i="3" s="1"/>
  <c r="W270" i="3"/>
  <c r="X270" i="3" s="1"/>
  <c r="W269" i="3"/>
  <c r="X269" i="3" s="1"/>
  <c r="W268" i="3"/>
  <c r="X268" i="3" s="1"/>
  <c r="W267" i="3"/>
  <c r="X267" i="3" s="1"/>
  <c r="W266" i="3"/>
  <c r="X266" i="3" s="1"/>
  <c r="W265" i="3"/>
  <c r="X265" i="3" s="1"/>
  <c r="W264" i="3"/>
  <c r="X264" i="3" s="1"/>
  <c r="W263" i="3"/>
  <c r="X263" i="3" s="1"/>
  <c r="W262" i="3"/>
  <c r="X262" i="3" s="1"/>
  <c r="W261" i="3"/>
  <c r="X261" i="3" s="1"/>
  <c r="W260" i="3"/>
  <c r="X260" i="3" s="1"/>
  <c r="W259" i="3"/>
  <c r="X259" i="3" s="1"/>
  <c r="W258" i="3"/>
  <c r="X258" i="3" s="1"/>
  <c r="W257" i="3"/>
  <c r="X257" i="3" s="1"/>
  <c r="W256" i="3"/>
  <c r="X256" i="3" s="1"/>
  <c r="W255" i="3"/>
  <c r="X255" i="3" s="1"/>
  <c r="W254" i="3"/>
  <c r="X254" i="3" s="1"/>
  <c r="W253" i="3"/>
  <c r="X253" i="3" s="1"/>
  <c r="W252" i="3"/>
  <c r="X252" i="3" s="1"/>
  <c r="W251" i="3"/>
  <c r="X251" i="3" s="1"/>
  <c r="W250" i="3"/>
  <c r="X250" i="3" s="1"/>
  <c r="W249" i="3"/>
  <c r="X249" i="3" s="1"/>
  <c r="W248" i="3"/>
  <c r="X248" i="3" s="1"/>
  <c r="W247" i="3"/>
  <c r="X247" i="3" s="1"/>
  <c r="W246" i="3"/>
  <c r="X246" i="3" s="1"/>
  <c r="W245" i="3"/>
  <c r="X245" i="3" s="1"/>
  <c r="W244" i="3"/>
  <c r="X244" i="3" s="1"/>
  <c r="W243" i="3"/>
  <c r="X243" i="3" s="1"/>
  <c r="W242" i="3"/>
  <c r="X242" i="3" s="1"/>
  <c r="W241" i="3"/>
  <c r="X241" i="3" s="1"/>
  <c r="W240" i="3"/>
  <c r="X240" i="3" s="1"/>
  <c r="W239" i="3"/>
  <c r="X239" i="3" s="1"/>
  <c r="W238" i="3"/>
  <c r="X238" i="3" s="1"/>
  <c r="W237" i="3"/>
  <c r="X237" i="3" s="1"/>
  <c r="W236" i="3"/>
  <c r="X236" i="3" s="1"/>
  <c r="W235" i="3"/>
  <c r="X235" i="3" s="1"/>
  <c r="W234" i="3"/>
  <c r="X234" i="3" s="1"/>
  <c r="W233" i="3"/>
  <c r="X233" i="3" s="1"/>
  <c r="W232" i="3"/>
  <c r="X232" i="3" s="1"/>
  <c r="W231" i="3"/>
  <c r="X231" i="3" s="1"/>
  <c r="W230" i="3"/>
  <c r="X230" i="3" s="1"/>
  <c r="W229" i="3"/>
  <c r="X229" i="3" s="1"/>
  <c r="W228" i="3"/>
  <c r="X228" i="3" s="1"/>
  <c r="W227" i="3"/>
  <c r="X227" i="3" s="1"/>
  <c r="W226" i="3"/>
  <c r="X226" i="3" s="1"/>
  <c r="W225" i="3"/>
  <c r="X225" i="3" s="1"/>
  <c r="W224" i="3"/>
  <c r="X224" i="3" s="1"/>
  <c r="W223" i="3"/>
  <c r="X223" i="3" s="1"/>
  <c r="W222" i="3"/>
  <c r="X222" i="3" s="1"/>
  <c r="W221" i="3"/>
  <c r="X221" i="3" s="1"/>
  <c r="W220" i="3"/>
  <c r="X220" i="3" s="1"/>
  <c r="W219" i="3"/>
  <c r="X219" i="3" s="1"/>
  <c r="W218" i="3"/>
  <c r="X218" i="3" s="1"/>
  <c r="W217" i="3"/>
  <c r="X217" i="3" s="1"/>
  <c r="W216" i="3"/>
  <c r="X216" i="3" s="1"/>
  <c r="W215" i="3"/>
  <c r="X215" i="3" s="1"/>
  <c r="W214" i="3"/>
  <c r="X214" i="3" s="1"/>
  <c r="W213" i="3"/>
  <c r="X213" i="3" s="1"/>
  <c r="W212" i="3"/>
  <c r="X212" i="3" s="1"/>
  <c r="W211" i="3"/>
  <c r="X211" i="3" s="1"/>
  <c r="W210" i="3"/>
  <c r="X210" i="3" s="1"/>
  <c r="W209" i="3"/>
  <c r="X209" i="3" s="1"/>
  <c r="W208" i="3"/>
  <c r="X208" i="3" s="1"/>
  <c r="W207" i="3"/>
  <c r="X207" i="3" s="1"/>
  <c r="W206" i="3"/>
  <c r="X206" i="3" s="1"/>
  <c r="W205" i="3"/>
  <c r="X205" i="3" s="1"/>
  <c r="W204" i="3"/>
  <c r="X204" i="3" s="1"/>
  <c r="W203" i="3"/>
  <c r="X203" i="3" s="1"/>
  <c r="W202" i="3"/>
  <c r="X202" i="3" s="1"/>
  <c r="W201" i="3"/>
  <c r="X201" i="3" s="1"/>
  <c r="W200" i="3"/>
  <c r="X200" i="3" s="1"/>
  <c r="W199" i="3"/>
  <c r="X199" i="3" s="1"/>
  <c r="W198" i="3"/>
  <c r="X198" i="3" s="1"/>
  <c r="W197" i="3"/>
  <c r="X197" i="3" s="1"/>
  <c r="W196" i="3"/>
  <c r="X196" i="3" s="1"/>
  <c r="W195" i="3"/>
  <c r="X195" i="3" s="1"/>
  <c r="W194" i="3"/>
  <c r="X194" i="3" s="1"/>
  <c r="W193" i="3"/>
  <c r="X193" i="3" s="1"/>
  <c r="W192" i="3"/>
  <c r="X192" i="3" s="1"/>
  <c r="W191" i="3"/>
  <c r="X191" i="3" s="1"/>
  <c r="W190" i="3"/>
  <c r="X190" i="3" s="1"/>
  <c r="W189" i="3"/>
  <c r="X189" i="3" s="1"/>
  <c r="W188" i="3"/>
  <c r="X188" i="3" s="1"/>
  <c r="W187" i="3"/>
  <c r="X187" i="3" s="1"/>
  <c r="W186" i="3"/>
  <c r="X186" i="3" s="1"/>
  <c r="W185" i="3"/>
  <c r="X185" i="3" s="1"/>
  <c r="W184" i="3"/>
  <c r="X184" i="3" s="1"/>
  <c r="W183" i="3"/>
  <c r="X183" i="3" s="1"/>
  <c r="W182" i="3"/>
  <c r="X182" i="3" s="1"/>
  <c r="W181" i="3"/>
  <c r="X181" i="3" s="1"/>
  <c r="W180" i="3"/>
  <c r="X180" i="3" s="1"/>
  <c r="W179" i="3"/>
  <c r="X179" i="3" s="1"/>
  <c r="W178" i="3"/>
  <c r="X178" i="3" s="1"/>
  <c r="W177" i="3"/>
  <c r="X177" i="3" s="1"/>
  <c r="W176" i="3"/>
  <c r="X176" i="3" s="1"/>
  <c r="W175" i="3"/>
  <c r="X175" i="3" s="1"/>
  <c r="W174" i="3"/>
  <c r="X174" i="3" s="1"/>
  <c r="W173" i="3"/>
  <c r="X173" i="3" s="1"/>
  <c r="W172" i="3"/>
  <c r="X172" i="3" s="1"/>
  <c r="W171" i="3"/>
  <c r="X171" i="3" s="1"/>
  <c r="W170" i="3"/>
  <c r="X170" i="3" s="1"/>
  <c r="W169" i="3"/>
  <c r="X169" i="3" s="1"/>
  <c r="W168" i="3"/>
  <c r="X168" i="3" s="1"/>
  <c r="W167" i="3"/>
  <c r="X167" i="3" s="1"/>
  <c r="W166" i="3"/>
  <c r="X166" i="3" s="1"/>
  <c r="W165" i="3"/>
  <c r="X165" i="3" s="1"/>
  <c r="W164" i="3"/>
  <c r="X164" i="3" s="1"/>
  <c r="W163" i="3"/>
  <c r="X163" i="3" s="1"/>
  <c r="W162" i="3"/>
  <c r="X162" i="3" s="1"/>
  <c r="W161" i="3"/>
  <c r="X161" i="3" s="1"/>
  <c r="W160" i="3"/>
  <c r="X160" i="3" s="1"/>
  <c r="W159" i="3"/>
  <c r="X159" i="3" s="1"/>
  <c r="W158" i="3"/>
  <c r="X158" i="3" s="1"/>
  <c r="W157" i="3"/>
  <c r="X157" i="3" s="1"/>
  <c r="W156" i="3"/>
  <c r="X156" i="3" s="1"/>
  <c r="W155" i="3"/>
  <c r="X155" i="3" s="1"/>
  <c r="W154" i="3"/>
  <c r="X154" i="3" s="1"/>
  <c r="W153" i="3"/>
  <c r="X153" i="3" s="1"/>
  <c r="W152" i="3"/>
  <c r="X152" i="3" s="1"/>
  <c r="W151" i="3"/>
  <c r="X151" i="3" s="1"/>
  <c r="W150" i="3"/>
  <c r="X150" i="3" s="1"/>
  <c r="W149" i="3"/>
  <c r="X149" i="3" s="1"/>
  <c r="W148" i="3"/>
  <c r="X148" i="3" s="1"/>
  <c r="W147" i="3"/>
  <c r="X147" i="3" s="1"/>
  <c r="W146" i="3"/>
  <c r="X146" i="3" s="1"/>
  <c r="W145" i="3"/>
  <c r="X145" i="3" s="1"/>
  <c r="W144" i="3"/>
  <c r="X144" i="3" s="1"/>
  <c r="W143" i="3"/>
  <c r="X143" i="3" s="1"/>
  <c r="W142" i="3"/>
  <c r="X142" i="3" s="1"/>
  <c r="W141" i="3"/>
  <c r="X141" i="3" s="1"/>
  <c r="W140" i="3"/>
  <c r="X140" i="3" s="1"/>
  <c r="W139" i="3"/>
  <c r="X139" i="3" s="1"/>
  <c r="W138" i="3"/>
  <c r="X138" i="3" s="1"/>
  <c r="W137" i="3"/>
  <c r="X137" i="3" s="1"/>
  <c r="W136" i="3"/>
  <c r="X136" i="3" s="1"/>
  <c r="W135" i="3"/>
  <c r="X135" i="3" s="1"/>
  <c r="W134" i="3"/>
  <c r="X134" i="3" s="1"/>
  <c r="W133" i="3"/>
  <c r="X133" i="3" s="1"/>
  <c r="W132" i="3"/>
  <c r="X132" i="3" s="1"/>
  <c r="W131" i="3"/>
  <c r="X131" i="3" s="1"/>
  <c r="W130" i="3"/>
  <c r="X130" i="3" s="1"/>
  <c r="W129" i="3"/>
  <c r="X129" i="3" s="1"/>
  <c r="W128" i="3"/>
  <c r="X128" i="3" s="1"/>
  <c r="W127" i="3"/>
  <c r="X127" i="3" s="1"/>
  <c r="W126" i="3"/>
  <c r="X126" i="3" s="1"/>
  <c r="W125" i="3"/>
  <c r="X125" i="3" s="1"/>
  <c r="W124" i="3"/>
  <c r="X124" i="3" s="1"/>
  <c r="W123" i="3"/>
  <c r="X123" i="3" s="1"/>
  <c r="W122" i="3"/>
  <c r="X122" i="3" s="1"/>
  <c r="W121" i="3"/>
  <c r="X121" i="3" s="1"/>
  <c r="W120" i="3"/>
  <c r="X120" i="3" s="1"/>
  <c r="W119" i="3"/>
  <c r="X119" i="3" s="1"/>
  <c r="W118" i="3"/>
  <c r="X118" i="3" s="1"/>
  <c r="W117" i="3"/>
  <c r="X117" i="3" s="1"/>
  <c r="W116" i="3"/>
  <c r="X116" i="3" s="1"/>
  <c r="W115" i="3"/>
  <c r="X115" i="3" s="1"/>
  <c r="W114" i="3"/>
  <c r="X114" i="3" s="1"/>
  <c r="W113" i="3"/>
  <c r="X113" i="3" s="1"/>
  <c r="W112" i="3"/>
  <c r="X112" i="3" s="1"/>
  <c r="W111" i="3"/>
  <c r="X111" i="3" s="1"/>
  <c r="W110" i="3"/>
  <c r="X110" i="3" s="1"/>
  <c r="W109" i="3"/>
  <c r="X109" i="3" s="1"/>
  <c r="W108" i="3"/>
  <c r="X108" i="3" s="1"/>
  <c r="W107" i="3"/>
  <c r="X107" i="3" s="1"/>
  <c r="W106" i="3"/>
  <c r="X106" i="3" s="1"/>
  <c r="W105" i="3"/>
  <c r="X105" i="3" s="1"/>
  <c r="W104" i="3"/>
  <c r="X104" i="3" s="1"/>
  <c r="W103" i="3"/>
  <c r="X103" i="3" s="1"/>
  <c r="W102" i="3"/>
  <c r="X102" i="3" s="1"/>
  <c r="W101" i="3"/>
  <c r="X101" i="3" s="1"/>
  <c r="W100" i="3"/>
  <c r="X100" i="3" s="1"/>
  <c r="W99" i="3"/>
  <c r="X99" i="3" s="1"/>
  <c r="W98" i="3"/>
  <c r="X98" i="3" s="1"/>
  <c r="W97" i="3"/>
  <c r="X97" i="3" s="1"/>
  <c r="W96" i="3"/>
  <c r="X96" i="3" s="1"/>
  <c r="W95" i="3"/>
  <c r="X95" i="3" s="1"/>
  <c r="W94" i="3"/>
  <c r="X94" i="3" s="1"/>
  <c r="W93" i="3"/>
  <c r="X93" i="3" s="1"/>
  <c r="W92" i="3"/>
  <c r="X92" i="3" s="1"/>
  <c r="W91" i="3"/>
  <c r="X91" i="3" s="1"/>
  <c r="W90" i="3"/>
  <c r="X90" i="3" s="1"/>
  <c r="W89" i="3"/>
  <c r="X89" i="3" s="1"/>
  <c r="W88" i="3"/>
  <c r="X88" i="3" s="1"/>
  <c r="W87" i="3"/>
  <c r="X87" i="3" s="1"/>
  <c r="W86" i="3"/>
  <c r="X86" i="3" s="1"/>
  <c r="W85" i="3"/>
  <c r="X85" i="3" s="1"/>
  <c r="W84" i="3"/>
  <c r="X84" i="3" s="1"/>
  <c r="W83" i="3"/>
  <c r="X83" i="3" s="1"/>
  <c r="W82" i="3"/>
  <c r="X82" i="3" s="1"/>
  <c r="W81" i="3"/>
  <c r="X81" i="3" s="1"/>
  <c r="W80" i="3"/>
  <c r="X80" i="3" s="1"/>
  <c r="W79" i="3"/>
  <c r="X79" i="3" s="1"/>
  <c r="W78" i="3"/>
  <c r="X78" i="3" s="1"/>
  <c r="W77" i="3"/>
  <c r="X77" i="3" s="1"/>
  <c r="W76" i="3"/>
  <c r="X76" i="3" s="1"/>
  <c r="W75" i="3"/>
  <c r="X75" i="3" s="1"/>
  <c r="W74" i="3"/>
  <c r="X74" i="3" s="1"/>
  <c r="W73" i="3"/>
  <c r="X73" i="3" s="1"/>
  <c r="W72" i="3"/>
  <c r="X72" i="3" s="1"/>
  <c r="W71" i="3"/>
  <c r="X71" i="3" s="1"/>
  <c r="W70" i="3"/>
  <c r="X70" i="3" s="1"/>
  <c r="W69" i="3"/>
  <c r="X69" i="3" s="1"/>
  <c r="W68" i="3"/>
  <c r="X68" i="3" s="1"/>
  <c r="W67" i="3"/>
  <c r="X67" i="3" s="1"/>
  <c r="W66" i="3"/>
  <c r="X66" i="3" s="1"/>
  <c r="W65" i="3"/>
  <c r="X65" i="3" s="1"/>
  <c r="W64" i="3"/>
  <c r="X64" i="3" s="1"/>
  <c r="W63" i="3"/>
  <c r="X63" i="3" s="1"/>
  <c r="W62" i="3"/>
  <c r="X62" i="3" s="1"/>
  <c r="W61" i="3"/>
  <c r="X61" i="3" s="1"/>
  <c r="W60" i="3"/>
  <c r="X60" i="3" s="1"/>
  <c r="W59" i="3"/>
  <c r="X59" i="3" s="1"/>
  <c r="W58" i="3"/>
  <c r="X58" i="3" s="1"/>
  <c r="W57" i="3"/>
  <c r="X57" i="3" s="1"/>
  <c r="W56" i="3"/>
  <c r="X56" i="3" s="1"/>
  <c r="W55" i="3"/>
  <c r="X55" i="3" s="1"/>
  <c r="W54" i="3"/>
  <c r="X54" i="3" s="1"/>
  <c r="W53" i="3"/>
  <c r="X53" i="3" s="1"/>
  <c r="W52" i="3"/>
  <c r="X52" i="3" s="1"/>
  <c r="W51" i="3"/>
  <c r="X51" i="3" s="1"/>
  <c r="W50" i="3"/>
  <c r="X50" i="3" s="1"/>
  <c r="W49" i="3"/>
  <c r="X49" i="3" s="1"/>
  <c r="W48" i="3"/>
  <c r="X48" i="3" s="1"/>
  <c r="W47" i="3"/>
  <c r="X47" i="3" s="1"/>
  <c r="W46" i="3"/>
  <c r="X46" i="3" s="1"/>
  <c r="W45" i="3"/>
  <c r="X45" i="3" s="1"/>
  <c r="W44" i="3"/>
  <c r="X44" i="3" s="1"/>
  <c r="W43" i="3"/>
  <c r="X43" i="3" s="1"/>
  <c r="W42" i="3"/>
  <c r="X42" i="3" s="1"/>
  <c r="W41" i="3"/>
  <c r="X41" i="3" s="1"/>
  <c r="W40" i="3"/>
  <c r="X40" i="3" s="1"/>
  <c r="W39" i="3"/>
  <c r="X39" i="3" s="1"/>
  <c r="W38" i="3"/>
  <c r="X38" i="3" s="1"/>
  <c r="W37" i="3"/>
  <c r="X37" i="3" s="1"/>
  <c r="W36" i="3"/>
  <c r="X36" i="3" s="1"/>
  <c r="W35" i="3"/>
  <c r="X35" i="3" s="1"/>
  <c r="W34" i="3"/>
  <c r="X34" i="3" s="1"/>
  <c r="W33" i="3"/>
  <c r="X33" i="3" s="1"/>
  <c r="W32" i="3"/>
  <c r="X32" i="3" s="1"/>
  <c r="W31" i="3"/>
  <c r="X31" i="3" s="1"/>
  <c r="W30" i="3"/>
  <c r="X30" i="3" s="1"/>
  <c r="W29" i="3"/>
  <c r="X29" i="3" s="1"/>
  <c r="W28" i="3"/>
  <c r="X28" i="3" s="1"/>
  <c r="W27" i="3"/>
  <c r="X27" i="3" s="1"/>
  <c r="W26" i="3"/>
  <c r="X26" i="3" s="1"/>
  <c r="W25" i="3"/>
  <c r="X25" i="3" s="1"/>
  <c r="W24" i="3"/>
  <c r="X24" i="3" s="1"/>
  <c r="W23" i="3"/>
  <c r="X23" i="3" s="1"/>
  <c r="W22" i="3"/>
  <c r="X22" i="3" s="1"/>
  <c r="W21" i="3"/>
  <c r="X21" i="3" s="1"/>
  <c r="W20" i="3"/>
  <c r="X20" i="3" s="1"/>
  <c r="W19" i="3"/>
  <c r="X19" i="3" s="1"/>
  <c r="W18" i="3"/>
  <c r="X18" i="3" s="1"/>
  <c r="W17" i="3"/>
  <c r="X17" i="3" s="1"/>
  <c r="W16" i="3"/>
  <c r="X16" i="3" s="1"/>
  <c r="W15" i="3"/>
  <c r="X15" i="3" s="1"/>
  <c r="W14" i="3"/>
  <c r="X14" i="3" s="1"/>
  <c r="W13" i="3"/>
  <c r="X13" i="3" s="1"/>
  <c r="W12" i="3"/>
  <c r="X12" i="3" s="1"/>
  <c r="G55" i="6" l="1"/>
  <c r="H55" i="6" s="1"/>
  <c r="D43" i="6"/>
  <c r="E43" i="6"/>
  <c r="F43" i="6"/>
  <c r="G43" i="6"/>
  <c r="H43" i="6"/>
  <c r="D44" i="6"/>
  <c r="E44" i="6"/>
  <c r="F44" i="6"/>
  <c r="G44" i="6"/>
  <c r="H44" i="6"/>
  <c r="D45" i="6"/>
  <c r="E45" i="6"/>
  <c r="F45" i="6"/>
  <c r="G45" i="6"/>
  <c r="H45" i="6"/>
  <c r="D46" i="6"/>
  <c r="E46" i="6"/>
  <c r="F46" i="6"/>
  <c r="G46" i="6"/>
  <c r="H46" i="6"/>
  <c r="D47" i="6"/>
  <c r="E47" i="6"/>
  <c r="F47" i="6"/>
  <c r="G47" i="6"/>
  <c r="H47" i="6"/>
  <c r="D48" i="6"/>
  <c r="E48" i="6"/>
  <c r="F48" i="6"/>
  <c r="G48" i="6"/>
  <c r="H48" i="6"/>
  <c r="D49" i="6"/>
  <c r="E49" i="6"/>
  <c r="F49" i="6"/>
  <c r="G49" i="6"/>
  <c r="H49" i="6"/>
  <c r="H42" i="6"/>
  <c r="G42" i="6"/>
  <c r="F42" i="6"/>
  <c r="E42" i="6"/>
  <c r="D42" i="6"/>
  <c r="C42" i="6"/>
  <c r="C43" i="6"/>
  <c r="C44" i="6"/>
  <c r="C45" i="6"/>
  <c r="C46" i="6"/>
  <c r="C47" i="6"/>
  <c r="C48" i="6"/>
  <c r="C49" i="6"/>
  <c r="W8" i="3"/>
  <c r="X8" i="3" s="1"/>
  <c r="W9" i="3"/>
  <c r="X9" i="3" s="1"/>
  <c r="W10" i="3"/>
  <c r="X10" i="3" s="1"/>
  <c r="W5" i="3"/>
  <c r="X5" i="3" s="1"/>
  <c r="W11" i="3"/>
  <c r="X11" i="3" s="1"/>
  <c r="W6" i="3"/>
  <c r="X6" i="3" s="1"/>
  <c r="W7" i="3"/>
  <c r="X7" i="3" s="1"/>
  <c r="C15" i="6" l="1"/>
  <c r="C16" i="6"/>
  <c r="C17" i="6"/>
  <c r="C18" i="6"/>
  <c r="D33" i="6" l="1"/>
  <c r="D34" i="6"/>
  <c r="D35" i="6"/>
  <c r="D36" i="6"/>
  <c r="D37" i="6"/>
  <c r="D38" i="6"/>
  <c r="D39" i="6"/>
  <c r="C33" i="6"/>
  <c r="C34" i="6"/>
  <c r="C35" i="6"/>
  <c r="C36" i="6"/>
  <c r="C37" i="6"/>
  <c r="C38" i="6"/>
  <c r="C39" i="6"/>
  <c r="D32" i="6"/>
  <c r="C32" i="6"/>
  <c r="E34" i="6" l="1"/>
  <c r="E35" i="6"/>
  <c r="E39" i="6"/>
  <c r="E32" i="6"/>
  <c r="E33" i="6"/>
  <c r="E37" i="6"/>
  <c r="E36" i="6"/>
  <c r="E38" i="6"/>
  <c r="F26" i="6" l="1"/>
  <c r="C5" i="6"/>
  <c r="G21" i="6" l="1"/>
  <c r="G26" i="6"/>
  <c r="G25" i="6"/>
  <c r="G24" i="6"/>
  <c r="G23" i="6"/>
  <c r="G22" i="6"/>
  <c r="F25" i="6"/>
  <c r="F24" i="6"/>
  <c r="F23" i="6"/>
  <c r="F22" i="6"/>
  <c r="F21" i="6"/>
  <c r="E26" i="6"/>
  <c r="E25" i="6"/>
  <c r="E24" i="6"/>
  <c r="E23" i="6"/>
  <c r="E22" i="6"/>
  <c r="E21" i="6"/>
  <c r="C25" i="6" l="1"/>
  <c r="H25" i="6" s="1"/>
  <c r="C26" i="6"/>
  <c r="H26" i="6" s="1"/>
  <c r="C21" i="6"/>
  <c r="H21" i="6" s="1"/>
  <c r="C22" i="6"/>
  <c r="H22" i="6" s="1"/>
  <c r="C23" i="6"/>
  <c r="H23" i="6" s="1"/>
  <c r="C24" i="6"/>
  <c r="H24" i="6" s="1"/>
  <c r="G27" i="6"/>
  <c r="F27" i="6"/>
  <c r="E27" i="6"/>
  <c r="C6" i="6"/>
  <c r="C7" i="6"/>
  <c r="C8" i="6"/>
  <c r="C9" i="6"/>
  <c r="C10" i="6"/>
  <c r="C11" i="6"/>
  <c r="D23" i="6" l="1"/>
  <c r="D22" i="6"/>
  <c r="D25" i="6"/>
  <c r="D26" i="6"/>
  <c r="D24" i="6"/>
  <c r="D21" i="6"/>
  <c r="C27" i="6"/>
  <c r="H27" i="6" s="1"/>
  <c r="D27"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<sst xmlns="http://schemas.openxmlformats.org/spreadsheetml/2006/main" count="260" uniqueCount="134">
  <si>
    <t>Dashboard Evaluatie Actieplan MVOI</t>
  </si>
  <si>
    <t>Kies jaartal:</t>
  </si>
  <si>
    <t>Evaluatie aanbestedingskalender</t>
  </si>
  <si>
    <t>Jaar</t>
  </si>
  <si>
    <t>Aanbesteding</t>
  </si>
  <si>
    <t>Productgroep</t>
  </si>
  <si>
    <t>Klimaat</t>
  </si>
  <si>
    <t>Milieu</t>
  </si>
  <si>
    <t>Circulair</t>
  </si>
  <si>
    <t>Ketenverantwoordelijkheid</t>
  </si>
  <si>
    <t>Diversiteit &amp; Inclusie</t>
  </si>
  <si>
    <t>Social Return</t>
  </si>
  <si>
    <t>Thema's toegepast</t>
  </si>
  <si>
    <t>Transport &amp; vervoer</t>
  </si>
  <si>
    <t>Toegepast (eis)</t>
  </si>
  <si>
    <t>-</t>
  </si>
  <si>
    <t>Niet toegepast</t>
  </si>
  <si>
    <t>Kantoor faciliteiten &amp; diensten</t>
  </si>
  <si>
    <t>Toegepast (wens)</t>
  </si>
  <si>
    <t>GWW</t>
  </si>
  <si>
    <t>Energie</t>
  </si>
  <si>
    <t>Uitgevoerd</t>
  </si>
  <si>
    <t>Thema's acties</t>
  </si>
  <si>
    <t>Terminologie Excel</t>
  </si>
  <si>
    <t>Voor deze aanbesteding is dit thema niet gekozen</t>
  </si>
  <si>
    <t>Checklijn</t>
  </si>
  <si>
    <t>Het gekozen thema is toegepast als minimumeis</t>
  </si>
  <si>
    <t>Het gekozen thema is toegepast als subgunningscriteria</t>
  </si>
  <si>
    <t>Het gekozen thema is niet toegepast in de praktijk</t>
  </si>
  <si>
    <t>Totaal</t>
  </si>
  <si>
    <t>Aanbestedingen per productgroep</t>
  </si>
  <si>
    <t>Ambitie</t>
  </si>
  <si>
    <t>ICT</t>
  </si>
  <si>
    <t>Kantoor gebouwen</t>
  </si>
  <si>
    <t>Sociaal domein</t>
  </si>
  <si>
    <t>Aantal thema's per aanbesteding</t>
  </si>
  <si>
    <t>0 thema's</t>
  </si>
  <si>
    <t>1 thema</t>
  </si>
  <si>
    <t>2 thema's</t>
  </si>
  <si>
    <t>3 thema's</t>
  </si>
  <si>
    <t>4 thema's</t>
  </si>
  <si>
    <t>Thema's</t>
  </si>
  <si>
    <t>Aantal keer toegepast</t>
  </si>
  <si>
    <t>Aantal keer ambitie</t>
  </si>
  <si>
    <t>Minimumeis</t>
  </si>
  <si>
    <t>Gunning</t>
  </si>
  <si>
    <t>% Thema's toegepast</t>
  </si>
  <si>
    <t>Meerjarige evaluatie aanbestedingskalender</t>
  </si>
  <si>
    <t>Jaartal</t>
  </si>
  <si>
    <t>Thema's uitgevoerd</t>
  </si>
  <si>
    <t>Thema's ambitie</t>
  </si>
  <si>
    <t>Social return</t>
  </si>
  <si>
    <t>Diversiteit &amp; inclusie</t>
  </si>
  <si>
    <t>Milieu &amp; biodiversiteit</t>
  </si>
  <si>
    <t>Circulair (incl. bio-based)</t>
  </si>
  <si>
    <t>→</t>
  </si>
  <si>
    <t>Ambitie niveau</t>
  </si>
  <si>
    <t>Niveau 5: Leiderschap</t>
  </si>
  <si>
    <t>Niveau 4: Borging</t>
  </si>
  <si>
    <t>Stap 3: Verbreding</t>
  </si>
  <si>
    <t>Niveau 2: Pilots</t>
  </si>
  <si>
    <t>Niveau 1: Afweging</t>
  </si>
  <si>
    <t>√</t>
  </si>
  <si>
    <t xml:space="preserve">Huidig niveau </t>
  </si>
  <si>
    <t>CPV-code</t>
  </si>
  <si>
    <t>Communicatie (intern en extern)</t>
  </si>
  <si>
    <t>Leren (kennis en kunde)</t>
  </si>
  <si>
    <t>MVOI-team</t>
  </si>
  <si>
    <t>Check?</t>
  </si>
  <si>
    <r>
      <t>4</t>
    </r>
    <r>
      <rPr>
        <b/>
        <vertAlign val="superscript"/>
        <sz val="14"/>
        <color theme="1"/>
        <rFont val="Calibri"/>
        <family val="2"/>
        <scheme val="minor"/>
      </rPr>
      <t>e</t>
    </r>
    <r>
      <rPr>
        <b/>
        <sz val="14"/>
        <color theme="1"/>
        <rFont val="Calibri"/>
        <family val="2"/>
        <scheme val="minor"/>
      </rPr>
      <t xml:space="preserve">  kwartaal (okt- dec)</t>
    </r>
  </si>
  <si>
    <r>
      <t>3</t>
    </r>
    <r>
      <rPr>
        <b/>
        <vertAlign val="superscript"/>
        <sz val="14"/>
        <color theme="1"/>
        <rFont val="Calibri"/>
        <family val="2"/>
        <scheme val="minor"/>
      </rPr>
      <t>e</t>
    </r>
    <r>
      <rPr>
        <b/>
        <sz val="14"/>
        <color theme="1"/>
        <rFont val="Calibri"/>
        <family val="2"/>
        <scheme val="minor"/>
      </rPr>
      <t xml:space="preserve">  kwartaal (jul-sept)</t>
    </r>
  </si>
  <si>
    <r>
      <t>2</t>
    </r>
    <r>
      <rPr>
        <b/>
        <vertAlign val="superscript"/>
        <sz val="14"/>
        <color theme="1"/>
        <rFont val="Calibri"/>
        <family val="2"/>
        <scheme val="minor"/>
      </rPr>
      <t>e</t>
    </r>
    <r>
      <rPr>
        <b/>
        <sz val="14"/>
        <color theme="1"/>
        <rFont val="Calibri"/>
        <family val="2"/>
        <scheme val="minor"/>
      </rPr>
      <t xml:space="preserve"> kwartaal (apr- jun)</t>
    </r>
  </si>
  <si>
    <r>
      <t>1</t>
    </r>
    <r>
      <rPr>
        <b/>
        <vertAlign val="superscript"/>
        <sz val="14"/>
        <color theme="1"/>
        <rFont val="Calibri"/>
        <family val="2"/>
        <scheme val="minor"/>
      </rPr>
      <t>e</t>
    </r>
    <r>
      <rPr>
        <b/>
        <sz val="14"/>
        <color theme="1"/>
        <rFont val="Calibri"/>
        <family val="2"/>
        <scheme val="minor"/>
      </rPr>
      <t xml:space="preserve"> kwartaal (jan – mrt)</t>
    </r>
  </si>
  <si>
    <t>Acties</t>
  </si>
  <si>
    <t>Planning</t>
  </si>
  <si>
    <t>Wie/ wat nodig?</t>
  </si>
  <si>
    <t>Wie verantwoordelijk?</t>
  </si>
  <si>
    <t>Hoe draagt het bij aan de ambitie?</t>
  </si>
  <si>
    <t>MVOI-Thema</t>
  </si>
  <si>
    <t>AANBESTEDINGSPLANNING</t>
  </si>
  <si>
    <t>Q1</t>
  </si>
  <si>
    <t>E</t>
  </si>
  <si>
    <r>
      <t>Klimaat</t>
    </r>
    <r>
      <rPr>
        <b/>
        <sz val="14"/>
        <color rgb="FF71AD47"/>
        <rFont val="Calibri"/>
        <family val="2"/>
      </rPr>
      <t>2</t>
    </r>
  </si>
  <si>
    <r>
      <t>Milieu</t>
    </r>
    <r>
      <rPr>
        <b/>
        <sz val="14"/>
        <color rgb="FF71AD47"/>
        <rFont val="Calibri"/>
        <family val="2"/>
      </rPr>
      <t>2</t>
    </r>
  </si>
  <si>
    <r>
      <t>Circulair</t>
    </r>
    <r>
      <rPr>
        <b/>
        <sz val="14"/>
        <color rgb="FF71AD47"/>
        <rFont val="Calibri"/>
        <family val="2"/>
      </rPr>
      <t>2</t>
    </r>
  </si>
  <si>
    <r>
      <t>Ketenverantwoordelijkheid</t>
    </r>
    <r>
      <rPr>
        <b/>
        <sz val="14"/>
        <color rgb="FF71AD47"/>
        <rFont val="Calibri"/>
        <family val="2"/>
      </rPr>
      <t>2</t>
    </r>
  </si>
  <si>
    <r>
      <t>Diversiteit &amp; Inclusie</t>
    </r>
    <r>
      <rPr>
        <b/>
        <sz val="14"/>
        <color rgb="FF71AD47"/>
        <rFont val="Calibri"/>
        <family val="2"/>
      </rPr>
      <t>2</t>
    </r>
  </si>
  <si>
    <r>
      <t>Social Return</t>
    </r>
    <r>
      <rPr>
        <b/>
        <sz val="14"/>
        <color rgb="FF71AD47"/>
        <rFont val="Calibri"/>
        <family val="2"/>
      </rPr>
      <t>2</t>
    </r>
  </si>
  <si>
    <t>Categorie:</t>
  </si>
  <si>
    <t>Bestuur/management</t>
  </si>
  <si>
    <t>Ambitiegroep</t>
  </si>
  <si>
    <t>Plannen</t>
  </si>
  <si>
    <t>% waargemaakt</t>
  </si>
  <si>
    <t>Evaluatie jaarplanning</t>
  </si>
  <si>
    <t xml:space="preserve">Budget </t>
  </si>
  <si>
    <t>Opdrachtgever/budgethouder</t>
  </si>
  <si>
    <t>Ja</t>
  </si>
  <si>
    <t>Aanleg fietspad</t>
  </si>
  <si>
    <t>Desktops en laptops</t>
  </si>
  <si>
    <t>Tonercardridges</t>
  </si>
  <si>
    <t>Energiecontract 2025</t>
  </si>
  <si>
    <t>Sanitaire voorzieningen</t>
  </si>
  <si>
    <t>Bureau's</t>
  </si>
  <si>
    <t>Emissieloos wagenpark</t>
  </si>
  <si>
    <t>Opstellen MVOI actieplan 2023-2025</t>
  </si>
  <si>
    <t>Inventarisatie: wat weten we al over MVOI?</t>
  </si>
  <si>
    <t>Deelname webinar MVOI: circulair inkopen</t>
  </si>
  <si>
    <t>Deelname PIANOo Jaarcongres</t>
  </si>
  <si>
    <t>Evaluatie MVOI actieplan 2023</t>
  </si>
  <si>
    <t>Aanbestedingskalender 2024</t>
  </si>
  <si>
    <t>MVOI-thema op niveau 3 toepassen bij 1 aanbesteding</t>
  </si>
  <si>
    <t>Sessie met inkopers van omringende gemeenten</t>
  </si>
  <si>
    <t>Opstellen MVOI actieplan 2024</t>
  </si>
  <si>
    <t>Ondertekening manifest MVOI</t>
  </si>
  <si>
    <t>Presentatie MVOI Actieplan 2022-2025</t>
  </si>
  <si>
    <t>Rollenspel: inkoper en opdrachtgever, wie is waar verantwoordelijk voor?</t>
  </si>
  <si>
    <t>Deelname webinar: Kick-off MVOI</t>
  </si>
  <si>
    <t>Workshop MVOI-tools gebruiken</t>
  </si>
  <si>
    <t>Lunchsessie over MVOI organisatiebreed</t>
  </si>
  <si>
    <t>Intranet communicatie</t>
  </si>
  <si>
    <t>Onderzoeken wat de mogelijkheden zijn binnen circulair inkopen</t>
  </si>
  <si>
    <t>Inkoop-team</t>
  </si>
  <si>
    <t>Ja, op tijd</t>
  </si>
  <si>
    <t>Nee, helemaal niet</t>
  </si>
  <si>
    <t>Ja, later dit jaar</t>
  </si>
  <si>
    <t>Nee, volgend jaar</t>
  </si>
  <si>
    <t>Op tijd uitgevoerd</t>
  </si>
  <si>
    <t>Later in het jaar uitgevoerd</t>
  </si>
  <si>
    <t>Opgeschoven naar volgend jaar</t>
  </si>
  <si>
    <t>Helemaal niet uitgevoerd</t>
  </si>
  <si>
    <t>Keten-verantwoordelijkheid</t>
  </si>
  <si>
    <r>
      <rPr>
        <b/>
        <sz val="22"/>
        <color rgb="FF000000"/>
        <rFont val="Calibri"/>
        <family val="2"/>
        <scheme val="minor"/>
      </rPr>
      <t>Aanbestedingskalender:</t>
    </r>
    <r>
      <rPr>
        <sz val="22"/>
        <color rgb="FF000000"/>
        <rFont val="Calibri"/>
        <family val="2"/>
        <scheme val="minor"/>
      </rPr>
      <t xml:space="preserve"> Welke thema's neem je mee in je aanbesteding?</t>
    </r>
  </si>
  <si>
    <r>
      <rPr>
        <b/>
        <sz val="22"/>
        <color theme="1"/>
        <rFont val="Calibri"/>
        <family val="2"/>
        <scheme val="minor"/>
      </rPr>
      <t>Evaluatie</t>
    </r>
    <r>
      <rPr>
        <sz val="22"/>
        <color theme="1"/>
        <rFont val="Calibri"/>
        <family val="2"/>
        <scheme val="minor"/>
      </rPr>
      <t>: is het thema toegepast?</t>
    </r>
  </si>
  <si>
    <t xml:space="preserve">JAARPLANNING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</si>
</sst>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 #,##0.00_);_(&quot;€&quot;\ * \(#,##0.00\);_(&quot;€&quot;\ * &quot;-&quot;??_);_(@_)"/>
  </numFmts>
  <fonts count="34" x14ac:knownFonts="1">
    <font>
      <sz val="12"/>
      <color theme="1"/>
      <name val="Calibri"/>
      <family val="2"/>
      <scheme val="minor"/>
    </font>
    <font>
      <sz val="12"/>
      <color theme="1"/>
      <name val="Calibri"/>
      <family val="2"/>
      <scheme val="minor"/>
    </font>
    <font>
      <b/>
      <sz val="12"/>
      <color theme="1"/>
      <name val="Calibri"/>
      <family val="2"/>
      <scheme val="minor"/>
    </font>
    <font>
      <b/>
      <sz val="28"/>
      <color theme="0"/>
      <name val="Calibri"/>
      <family val="2"/>
      <scheme val="minor"/>
    </font>
    <font>
      <b/>
      <sz val="16"/>
      <color theme="0"/>
      <name val="Calibri"/>
      <family val="2"/>
      <scheme val="minor"/>
    </font>
    <font>
      <sz val="12"/>
      <color rgb="FF000000"/>
      <name val="Calibri"/>
      <family val="2"/>
      <scheme val="minor"/>
    </font>
    <font>
      <sz val="8"/>
      <name val="Calibri"/>
      <family val="2"/>
      <scheme val="minor"/>
    </font>
    <font>
      <b/>
      <sz val="48"/>
      <color rgb="FF4D4D4D"/>
      <name val="Calibri"/>
      <family val="2"/>
    </font>
    <font>
      <b/>
      <sz val="26"/>
      <color rgb="FF4D4D4D"/>
      <name val="Calibri"/>
      <family val="2"/>
    </font>
    <font>
      <b/>
      <sz val="18"/>
      <color rgb="FF4D4D4D"/>
      <name val="Calibri"/>
      <family val="2"/>
    </font>
    <font>
      <b/>
      <sz val="18"/>
      <color theme="1"/>
      <name val="Calibri"/>
      <family val="2"/>
    </font>
    <font>
      <b/>
      <sz val="28"/>
      <color theme="1"/>
      <name val="Calibri"/>
      <family val="2"/>
    </font>
    <font>
      <b/>
      <sz val="20"/>
      <color theme="1"/>
      <name val="Calibri"/>
      <family val="2"/>
    </font>
    <font>
      <b/>
      <sz val="18"/>
      <color theme="0"/>
      <name val="Calibri"/>
      <family val="2"/>
    </font>
    <font>
      <b/>
      <sz val="18"/>
      <color rgb="FF275836"/>
      <name val="Calibri"/>
      <family val="2"/>
    </font>
    <font>
      <b/>
      <sz val="16"/>
      <color theme="1"/>
      <name val="Calibri"/>
      <family val="2"/>
    </font>
    <font>
      <b/>
      <sz val="10"/>
      <color rgb="FF181717"/>
      <name val="Calibri"/>
      <family val="2"/>
      <scheme val="minor"/>
    </font>
    <font>
      <b/>
      <sz val="10"/>
      <name val="Calibri"/>
      <family val="2"/>
      <scheme val="minor"/>
    </font>
    <font>
      <b/>
      <sz val="14"/>
      <color rgb="FFFFFFFF"/>
      <name val="Calibri"/>
      <family val="2"/>
    </font>
    <font>
      <b/>
      <i/>
      <sz val="12"/>
      <color theme="1"/>
      <name val="Calibri"/>
      <family val="2"/>
      <scheme val="minor"/>
    </font>
    <font>
      <b/>
      <sz val="12"/>
      <color rgb="FFFF0000"/>
      <name val="Calibri"/>
      <family val="2"/>
      <scheme val="minor"/>
    </font>
    <font>
      <sz val="12"/>
      <name val="Calibri"/>
      <family val="2"/>
      <scheme val="minor"/>
    </font>
    <font>
      <b/>
      <sz val="14"/>
      <color theme="1"/>
      <name val="Calibri"/>
      <family val="2"/>
      <scheme val="minor"/>
    </font>
    <font>
      <b/>
      <vertAlign val="superscript"/>
      <sz val="14"/>
      <color theme="1"/>
      <name val="Calibri"/>
      <family val="2"/>
      <scheme val="minor"/>
    </font>
    <font>
      <b/>
      <sz val="16"/>
      <color theme="1"/>
      <name val="Calibri"/>
      <family val="2"/>
      <scheme val="minor"/>
    </font>
    <font>
      <b/>
      <sz val="14"/>
      <color theme="0"/>
      <name val="Calibri"/>
      <family val="2"/>
      <scheme val="minor"/>
    </font>
    <font>
      <b/>
      <sz val="12"/>
      <name val="Calibri"/>
      <family val="2"/>
      <scheme val="minor"/>
    </font>
    <font>
      <sz val="22"/>
      <color theme="1"/>
      <name val="Calibri"/>
      <family val="2"/>
      <scheme val="minor"/>
    </font>
    <font>
      <sz val="22"/>
      <color rgb="FF000000"/>
      <name val="Calibri"/>
      <family val="2"/>
      <scheme val="minor"/>
    </font>
    <font>
      <b/>
      <sz val="22"/>
      <color theme="1"/>
      <name val="Calibri"/>
      <family val="2"/>
      <scheme val="minor"/>
    </font>
    <font>
      <b/>
      <sz val="14"/>
      <color rgb="FF71AD47"/>
      <name val="Calibri"/>
      <family val="2"/>
    </font>
    <font>
      <b/>
      <sz val="22"/>
      <color rgb="FF000000"/>
      <name val="Calibri"/>
      <family val="2"/>
      <scheme val="minor"/>
    </font>
    <font>
      <b/>
      <sz val="18"/>
      <color theme="1"/>
      <name val="Calibri"/>
      <family val="2"/>
      <scheme val="minor"/>
    </font>
    <font>
      <b/>
      <i/>
      <sz val="18"/>
      <color theme="1"/>
      <name val="Calibri"/>
      <family val="2"/>
      <scheme val="minor"/>
    </font>
  </fonts>
  <fills count="28">
    <fill>
      <patternFill patternType="none"/>
    </fill>
    <fill>
      <patternFill patternType="gray125"/>
    </fill>
    <fill>
      <patternFill patternType="solid">
        <fgColor rgb="FFF39800"/>
        <bgColor indexed="64"/>
      </patternFill>
    </fill>
    <fill>
      <patternFill patternType="solid">
        <fgColor rgb="FFC75A11"/>
        <bgColor indexed="64"/>
      </patternFill>
    </fill>
    <fill>
      <patternFill patternType="solid">
        <fgColor rgb="FFADD295"/>
        <bgColor indexed="64"/>
      </patternFill>
    </fill>
    <fill>
      <patternFill patternType="solid">
        <fgColor rgb="FFDEEFE8"/>
        <bgColor indexed="64"/>
      </patternFill>
    </fill>
    <fill>
      <patternFill patternType="solid">
        <fgColor rgb="FFE9EFF1"/>
        <bgColor indexed="64"/>
      </patternFill>
    </fill>
    <fill>
      <patternFill patternType="solid">
        <fgColor rgb="FFD7E7F4"/>
        <bgColor indexed="64"/>
      </patternFill>
    </fill>
    <fill>
      <patternFill patternType="solid">
        <fgColor rgb="FFD5EFFF"/>
        <bgColor indexed="64"/>
      </patternFill>
    </fill>
    <fill>
      <patternFill patternType="solid">
        <fgColor rgb="FFF9D9AE"/>
        <bgColor indexed="64"/>
      </patternFill>
    </fill>
    <fill>
      <patternFill patternType="solid">
        <fgColor rgb="FF39870C"/>
        <bgColor indexed="64"/>
      </patternFill>
    </fill>
    <fill>
      <patternFill patternType="solid">
        <fgColor rgb="FF75D3B8"/>
        <bgColor indexed="64"/>
      </patternFill>
    </fill>
    <fill>
      <patternFill patternType="solid">
        <fgColor rgb="FF8DCBE3"/>
        <bgColor indexed="64"/>
      </patternFill>
    </fill>
    <fill>
      <patternFill patternType="solid">
        <fgColor rgb="FF007BC9"/>
        <bgColor indexed="64"/>
      </patternFill>
    </fill>
    <fill>
      <patternFill patternType="solid">
        <fgColor rgb="FF00689B"/>
        <bgColor indexed="64"/>
      </patternFill>
    </fill>
    <fill>
      <patternFill patternType="solid">
        <fgColor rgb="FFF9991A"/>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7"/>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9"/>
        <bgColor indexed="64"/>
      </patternFill>
    </fill>
    <fill>
      <patternFill patternType="solid">
        <fgColor theme="9"/>
        <bgColor theme="9"/>
      </patternFill>
    </fill>
    <fill>
      <patternFill patternType="solid">
        <fgColor theme="9" tint="0.79998168889431442"/>
        <bgColor theme="9" tint="0.79998168889431442"/>
      </patternFill>
    </fill>
  </fills>
  <borders count="30">
    <border>
      <left/>
      <right/>
      <top/>
      <bottom/>
      <diagonal/>
    </border>
    <border>
      <left style="thin">
        <color indexed="64"/>
      </left>
      <right style="thin">
        <color indexed="64"/>
      </right>
      <top style="thin">
        <color indexed="64"/>
      </top>
      <bottom style="thin">
        <color indexed="64"/>
      </bottom>
      <diagonal/>
    </border>
    <border>
      <left/>
      <right style="dashDotDot">
        <color rgb="FF39870C"/>
      </right>
      <top/>
      <bottom/>
      <diagonal/>
    </border>
    <border>
      <left/>
      <right style="dashDotDot">
        <color rgb="FF75D3B8"/>
      </right>
      <top/>
      <bottom/>
      <diagonal/>
    </border>
    <border>
      <left/>
      <right style="dashDotDot">
        <color rgb="FF8DCBE3"/>
      </right>
      <top/>
      <bottom/>
      <diagonal/>
    </border>
    <border>
      <left/>
      <right style="dashDotDot">
        <color rgb="FF007BC9"/>
      </right>
      <top/>
      <bottom/>
      <diagonal/>
    </border>
    <border>
      <left/>
      <right style="dashDotDot">
        <color rgb="FF00689B"/>
      </right>
      <top/>
      <bottom/>
      <diagonal/>
    </border>
    <border>
      <left/>
      <right/>
      <top/>
      <bottom style="dashDotDot">
        <color rgb="FF39870C"/>
      </bottom>
      <diagonal/>
    </border>
    <border>
      <left/>
      <right/>
      <top/>
      <bottom style="dashDotDot">
        <color rgb="FF75D3B8"/>
      </bottom>
      <diagonal/>
    </border>
    <border>
      <left/>
      <right/>
      <top/>
      <bottom style="dashDotDot">
        <color rgb="FF007BC9"/>
      </bottom>
      <diagonal/>
    </border>
    <border>
      <left style="medium">
        <color theme="0"/>
      </left>
      <right style="medium">
        <color theme="0"/>
      </right>
      <top style="medium">
        <color theme="0"/>
      </top>
      <bottom style="medium">
        <color theme="0"/>
      </bottom>
      <diagonal/>
    </border>
    <border>
      <left style="medium">
        <color theme="0"/>
      </left>
      <right style="medium">
        <color theme="0"/>
      </right>
      <top/>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
      <left/>
      <right style="medium">
        <color theme="0"/>
      </right>
      <top style="medium">
        <color theme="0"/>
      </top>
      <bottom style="medium">
        <color theme="0"/>
      </bottom>
      <diagonal/>
    </border>
    <border>
      <left style="medium">
        <color theme="0"/>
      </left>
      <right/>
      <top style="medium">
        <color theme="0"/>
      </top>
      <bottom style="medium">
        <color theme="0"/>
      </bottom>
      <diagonal/>
    </border>
    <border>
      <left style="thin">
        <color indexed="64"/>
      </left>
      <right style="thin">
        <color indexed="64"/>
      </right>
      <top style="thin">
        <color indexed="64"/>
      </top>
      <bottom/>
      <diagonal/>
    </border>
    <border>
      <left style="thin">
        <color theme="1"/>
      </left>
      <right style="thin">
        <color theme="1"/>
      </right>
      <top style="thin">
        <color theme="1"/>
      </top>
      <bottom style="thin">
        <color theme="1"/>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style="thin">
        <color theme="0"/>
      </left>
      <right/>
      <top/>
      <bottom/>
      <diagonal/>
    </border>
    <border>
      <left/>
      <right/>
      <top style="thick">
        <color theme="0"/>
      </top>
      <bottom/>
      <diagonal/>
    </border>
    <border>
      <left style="thin">
        <color theme="0"/>
      </left>
      <right/>
      <top style="thick">
        <color theme="0"/>
      </top>
      <bottom/>
      <diagonal/>
    </border>
    <border>
      <left/>
      <right/>
      <top style="thin">
        <color theme="0"/>
      </top>
      <bottom/>
      <diagonal/>
    </border>
    <border>
      <left style="medium">
        <color rgb="FF217346"/>
      </left>
      <right/>
      <top style="medium">
        <color rgb="FF217346"/>
      </top>
      <bottom style="medium">
        <color rgb="FF217346"/>
      </bottom>
      <diagonal/>
    </border>
    <border>
      <left/>
      <right/>
      <top style="medium">
        <color rgb="FF217346"/>
      </top>
      <bottom style="medium">
        <color rgb="FF217346"/>
      </bottom>
      <diagonal/>
    </border>
    <border>
      <left/>
      <right style="medium">
        <color rgb="FF217346"/>
      </right>
      <top style="medium">
        <color rgb="FF217346"/>
      </top>
      <bottom style="medium">
        <color rgb="FF217346"/>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117">
    <xf numFmtId="0" fontId="0" fillId="0" borderId="0" xfId="0"/>
    <xf numFmtId="0" fontId="2" fillId="0" borderId="1" xfId="0" applyFont="1" applyBorder="1"/>
    <xf numFmtId="0" fontId="0" fillId="0" borderId="1" xfId="0" applyBorder="1"/>
    <xf numFmtId="9" fontId="0" fillId="0" borderId="1" xfId="1" applyFont="1" applyBorder="1"/>
    <xf numFmtId="0" fontId="0" fillId="3" borderId="0" xfId="0" applyFill="1"/>
    <xf numFmtId="0" fontId="0" fillId="2" borderId="0" xfId="0" applyFill="1"/>
    <xf numFmtId="0" fontId="4" fillId="2" borderId="0" xfId="0" applyFont="1" applyFill="1" applyAlignment="1">
      <alignment vertical="center"/>
    </xf>
    <xf numFmtId="0" fontId="4" fillId="2" borderId="0" xfId="0" applyFont="1" applyFill="1" applyAlignment="1">
      <alignment horizontal="left" vertical="center"/>
    </xf>
    <xf numFmtId="0" fontId="3" fillId="3" borderId="0" xfId="0" applyFont="1" applyFill="1" applyAlignment="1">
      <alignment horizontal="left" vertical="center"/>
    </xf>
    <xf numFmtId="0" fontId="7" fillId="4" borderId="0" xfId="0" applyFont="1" applyFill="1" applyAlignment="1" applyProtection="1">
      <alignment horizontal="center" vertical="center" wrapText="1"/>
      <protection locked="0"/>
    </xf>
    <xf numFmtId="0" fontId="7" fillId="4" borderId="2" xfId="0" applyFont="1" applyFill="1" applyBorder="1" applyAlignment="1" applyProtection="1">
      <alignment horizontal="center" vertical="center" wrapText="1"/>
      <protection locked="0"/>
    </xf>
    <xf numFmtId="0" fontId="7" fillId="5" borderId="0" xfId="0" applyFont="1" applyFill="1" applyAlignment="1" applyProtection="1">
      <alignment horizontal="center" vertical="center" wrapText="1"/>
      <protection locked="0"/>
    </xf>
    <xf numFmtId="0" fontId="7" fillId="5" borderId="3" xfId="0" applyFont="1" applyFill="1" applyBorder="1" applyAlignment="1" applyProtection="1">
      <alignment horizontal="center" vertical="center" wrapText="1"/>
      <protection locked="0"/>
    </xf>
    <xf numFmtId="0" fontId="7" fillId="6" borderId="0" xfId="0" applyFont="1" applyFill="1" applyAlignment="1" applyProtection="1">
      <alignment horizontal="center" vertical="center" wrapText="1"/>
      <protection locked="0"/>
    </xf>
    <xf numFmtId="0" fontId="7" fillId="6" borderId="4"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8" fillId="8" borderId="0" xfId="0" applyFont="1" applyFill="1" applyAlignment="1" applyProtection="1">
      <alignment horizontal="center" vertical="center" wrapText="1"/>
      <protection locked="0"/>
    </xf>
    <xf numFmtId="0" fontId="7" fillId="8" borderId="6" xfId="0" applyFont="1" applyFill="1" applyBorder="1" applyAlignment="1" applyProtection="1">
      <alignment horizontal="center" vertical="center" wrapText="1"/>
      <protection locked="0"/>
    </xf>
    <xf numFmtId="0" fontId="10" fillId="10" borderId="0" xfId="0" applyFont="1" applyFill="1" applyAlignment="1">
      <alignment horizontal="center" vertical="center" wrapText="1"/>
    </xf>
    <xf numFmtId="0" fontId="10" fillId="11" borderId="0" xfId="0" applyFont="1" applyFill="1" applyAlignment="1">
      <alignment horizontal="center" vertical="center" wrapText="1"/>
    </xf>
    <xf numFmtId="0" fontId="10" fillId="12" borderId="0" xfId="0" applyFont="1" applyFill="1" applyAlignment="1">
      <alignment horizontal="center" vertical="center" wrapText="1"/>
    </xf>
    <xf numFmtId="0" fontId="10" fillId="13" borderId="0" xfId="0" applyFont="1" applyFill="1" applyAlignment="1">
      <alignment horizontal="center" vertical="center" wrapText="1"/>
    </xf>
    <xf numFmtId="0" fontId="10" fillId="14" borderId="0" xfId="0" applyFont="1" applyFill="1" applyAlignment="1">
      <alignment horizontal="center" vertical="center" wrapText="1"/>
    </xf>
    <xf numFmtId="0" fontId="11" fillId="15" borderId="0" xfId="0" applyFont="1" applyFill="1" applyAlignment="1">
      <alignment horizontal="center" vertical="center" wrapText="1"/>
    </xf>
    <xf numFmtId="0" fontId="12" fillId="15" borderId="0" xfId="0" applyFont="1" applyFill="1" applyAlignment="1">
      <alignment horizontal="left" vertical="center" wrapText="1"/>
    </xf>
    <xf numFmtId="0" fontId="10" fillId="10" borderId="7" xfId="0" applyFont="1" applyFill="1" applyBorder="1" applyAlignment="1">
      <alignment horizontal="center" vertical="center" wrapText="1"/>
    </xf>
    <xf numFmtId="0" fontId="10" fillId="11" borderId="8" xfId="0" applyFont="1" applyFill="1" applyBorder="1" applyAlignment="1">
      <alignment horizontal="center" vertical="center" wrapText="1"/>
    </xf>
    <xf numFmtId="0" fontId="10" fillId="13" borderId="9" xfId="0" applyFont="1" applyFill="1" applyBorder="1" applyAlignment="1">
      <alignment horizontal="center" vertical="center" wrapText="1"/>
    </xf>
    <xf numFmtId="0" fontId="15" fillId="0" borderId="0" xfId="0" applyFont="1" applyAlignment="1">
      <alignment horizontal="center" vertical="center" wrapText="1"/>
    </xf>
    <xf numFmtId="0" fontId="0" fillId="0" borderId="10" xfId="0" applyBorder="1"/>
    <xf numFmtId="0" fontId="0" fillId="16" borderId="10" xfId="0" applyFill="1" applyBorder="1"/>
    <xf numFmtId="0" fontId="0" fillId="0" borderId="10" xfId="0" applyBorder="1" applyAlignment="1">
      <alignment vertical="center"/>
    </xf>
    <xf numFmtId="0" fontId="25" fillId="22" borderId="10" xfId="0" applyFont="1" applyFill="1" applyBorder="1"/>
    <xf numFmtId="0" fontId="0" fillId="17" borderId="13" xfId="0" applyFill="1" applyBorder="1"/>
    <xf numFmtId="0" fontId="0" fillId="17" borderId="11" xfId="0" applyFill="1" applyBorder="1"/>
    <xf numFmtId="0" fontId="2" fillId="17" borderId="12" xfId="0" applyFont="1" applyFill="1" applyBorder="1"/>
    <xf numFmtId="0" fontId="2" fillId="17" borderId="10" xfId="0" applyFont="1" applyFill="1" applyBorder="1"/>
    <xf numFmtId="0" fontId="26" fillId="17" borderId="10" xfId="0" applyFont="1" applyFill="1" applyBorder="1"/>
    <xf numFmtId="0" fontId="2" fillId="0" borderId="0" xfId="0" applyFont="1"/>
    <xf numFmtId="9" fontId="0" fillId="0" borderId="0" xfId="1" applyFont="1" applyBorder="1"/>
    <xf numFmtId="0" fontId="5" fillId="0" borderId="0" xfId="0" applyFont="1"/>
    <xf numFmtId="0" fontId="28" fillId="0" borderId="0" xfId="0" applyFont="1" applyAlignment="1">
      <alignment vertical="center"/>
    </xf>
    <xf numFmtId="0" fontId="28" fillId="0" borderId="0" xfId="0" applyFont="1" applyAlignment="1">
      <alignment horizontal="center" vertical="center"/>
    </xf>
    <xf numFmtId="0" fontId="27" fillId="0" borderId="0" xfId="0" applyFont="1" applyAlignment="1">
      <alignment horizontal="center" vertical="center"/>
    </xf>
    <xf numFmtId="9" fontId="0" fillId="0" borderId="1" xfId="0" applyNumberFormat="1" applyBorder="1"/>
    <xf numFmtId="0" fontId="0" fillId="0" borderId="16" xfId="0" applyBorder="1"/>
    <xf numFmtId="0" fontId="0" fillId="0" borderId="17" xfId="0" applyBorder="1"/>
    <xf numFmtId="9" fontId="2" fillId="0" borderId="1" xfId="1" applyFont="1" applyBorder="1"/>
    <xf numFmtId="9" fontId="2" fillId="0" borderId="1" xfId="0" applyNumberFormat="1" applyFont="1" applyBorder="1"/>
    <xf numFmtId="0" fontId="0" fillId="0" borderId="0" xfId="0" applyAlignment="1">
      <alignment wrapText="1"/>
    </xf>
    <xf numFmtId="0" fontId="28" fillId="0" borderId="0" xfId="0" applyFont="1" applyAlignment="1">
      <alignment vertical="center" wrapText="1"/>
    </xf>
    <xf numFmtId="0" fontId="18" fillId="26" borderId="0" xfId="0" applyFont="1" applyFill="1" applyAlignment="1">
      <alignment horizontal="center" vertical="center" wrapText="1" readingOrder="1"/>
    </xf>
    <xf numFmtId="0" fontId="18" fillId="26" borderId="20" xfId="0" applyFont="1" applyFill="1" applyBorder="1" applyAlignment="1">
      <alignment horizontal="center" vertical="center" wrapText="1" readingOrder="1"/>
    </xf>
    <xf numFmtId="0" fontId="18" fillId="23" borderId="20" xfId="0" applyFont="1" applyFill="1" applyBorder="1" applyAlignment="1">
      <alignment horizontal="center" vertical="center" wrapText="1" readingOrder="1"/>
    </xf>
    <xf numFmtId="0" fontId="16" fillId="27" borderId="21" xfId="0" applyFont="1" applyFill="1" applyBorder="1" applyAlignment="1">
      <alignment horizontal="left" vertical="center" wrapText="1" readingOrder="1"/>
    </xf>
    <xf numFmtId="0" fontId="16" fillId="27" borderId="22" xfId="0" applyFont="1" applyFill="1" applyBorder="1" applyAlignment="1">
      <alignment horizontal="left" vertical="center" wrapText="1" readingOrder="1"/>
    </xf>
    <xf numFmtId="44" fontId="16" fillId="27" borderId="22" xfId="2" applyFont="1" applyFill="1" applyBorder="1" applyAlignment="1">
      <alignment horizontal="center" vertical="center" wrapText="1" readingOrder="1"/>
    </xf>
    <xf numFmtId="44" fontId="17" fillId="27" borderId="22" xfId="2" applyFont="1" applyFill="1" applyBorder="1" applyAlignment="1">
      <alignment horizontal="center" vertical="center" wrapText="1"/>
    </xf>
    <xf numFmtId="0" fontId="16" fillId="27" borderId="22" xfId="0" applyFont="1" applyFill="1" applyBorder="1" applyAlignment="1">
      <alignment horizontal="center" vertical="center" wrapText="1" readingOrder="1"/>
    </xf>
    <xf numFmtId="0" fontId="16" fillId="27" borderId="23" xfId="0" applyFont="1" applyFill="1" applyBorder="1" applyAlignment="1">
      <alignment horizontal="left" vertical="center" wrapText="1" readingOrder="1"/>
    </xf>
    <xf numFmtId="0" fontId="16" fillId="27" borderId="19" xfId="0" applyFont="1" applyFill="1" applyBorder="1" applyAlignment="1">
      <alignment horizontal="left" vertical="center" wrapText="1" readingOrder="1"/>
    </xf>
    <xf numFmtId="44" fontId="16" fillId="27" borderId="19" xfId="2" applyFont="1" applyFill="1" applyBorder="1" applyAlignment="1">
      <alignment horizontal="center" vertical="center" wrapText="1" readingOrder="1"/>
    </xf>
    <xf numFmtId="44" fontId="17" fillId="27" borderId="19" xfId="2" applyFont="1" applyFill="1" applyBorder="1" applyAlignment="1">
      <alignment horizontal="center" vertical="center" wrapText="1"/>
    </xf>
    <xf numFmtId="0" fontId="16" fillId="27" borderId="19" xfId="0" applyFont="1" applyFill="1" applyBorder="1" applyAlignment="1">
      <alignment horizontal="center" vertical="center" wrapText="1" readingOrder="1"/>
    </xf>
    <xf numFmtId="0" fontId="18" fillId="25" borderId="20" xfId="0" applyFont="1" applyFill="1" applyBorder="1" applyAlignment="1">
      <alignment horizontal="center" vertical="center" wrapText="1" readingOrder="1"/>
    </xf>
    <xf numFmtId="0" fontId="16" fillId="0" borderId="0" xfId="0" applyFont="1" applyAlignment="1">
      <alignment horizontal="center" vertical="center" wrapText="1" readingOrder="1"/>
    </xf>
    <xf numFmtId="0" fontId="0" fillId="0" borderId="15" xfId="0" applyBorder="1"/>
    <xf numFmtId="0" fontId="0" fillId="0" borderId="15" xfId="0" applyBorder="1" applyAlignment="1">
      <alignment vertical="center"/>
    </xf>
    <xf numFmtId="0" fontId="0" fillId="0" borderId="14" xfId="0" applyBorder="1"/>
    <xf numFmtId="0" fontId="0" fillId="0" borderId="14" xfId="0" applyBorder="1" applyAlignment="1">
      <alignment vertical="center"/>
    </xf>
    <xf numFmtId="0" fontId="0" fillId="0" borderId="12" xfId="0" applyBorder="1"/>
    <xf numFmtId="0" fontId="24" fillId="17" borderId="18" xfId="0" applyFont="1" applyFill="1" applyBorder="1" applyAlignment="1">
      <alignment vertical="center"/>
    </xf>
    <xf numFmtId="0" fontId="22" fillId="21" borderId="18" xfId="0" applyFont="1" applyFill="1" applyBorder="1" applyAlignment="1">
      <alignment horizontal="center" vertical="center" readingOrder="1"/>
    </xf>
    <xf numFmtId="0" fontId="22" fillId="21" borderId="18" xfId="0" applyFont="1" applyFill="1" applyBorder="1" applyAlignment="1">
      <alignment horizontal="center" vertical="center" wrapText="1"/>
    </xf>
    <xf numFmtId="0" fontId="22" fillId="21" borderId="18" xfId="0" applyFont="1" applyFill="1" applyBorder="1" applyAlignment="1">
      <alignment vertical="center"/>
    </xf>
    <xf numFmtId="0" fontId="22" fillId="20" borderId="18" xfId="0" applyFont="1" applyFill="1" applyBorder="1" applyAlignment="1">
      <alignment horizontal="center" vertical="center" wrapText="1" readingOrder="1"/>
    </xf>
    <xf numFmtId="0" fontId="22" fillId="20" borderId="18" xfId="0" applyFont="1" applyFill="1" applyBorder="1" applyAlignment="1">
      <alignment vertical="center"/>
    </xf>
    <xf numFmtId="0" fontId="22" fillId="19" borderId="18" xfId="0" applyFont="1" applyFill="1" applyBorder="1" applyAlignment="1">
      <alignment horizontal="center" vertical="center" wrapText="1" readingOrder="1"/>
    </xf>
    <xf numFmtId="0" fontId="22" fillId="19" borderId="18" xfId="0" applyFont="1" applyFill="1" applyBorder="1" applyAlignment="1">
      <alignment vertical="center"/>
    </xf>
    <xf numFmtId="0" fontId="22" fillId="18" borderId="18" xfId="0" applyFont="1" applyFill="1" applyBorder="1" applyAlignment="1">
      <alignment horizontal="center" vertical="center" wrapText="1" readingOrder="1"/>
    </xf>
    <xf numFmtId="0" fontId="22" fillId="18" borderId="18" xfId="0" applyFont="1" applyFill="1" applyBorder="1" applyAlignment="1">
      <alignment vertical="center"/>
    </xf>
    <xf numFmtId="0" fontId="21" fillId="16" borderId="18" xfId="0" applyFont="1" applyFill="1" applyBorder="1" applyAlignment="1">
      <alignment horizontal="center" vertical="center" wrapText="1"/>
    </xf>
    <xf numFmtId="0" fontId="20" fillId="16" borderId="18" xfId="0" applyFont="1" applyFill="1" applyBorder="1" applyAlignment="1">
      <alignment horizontal="center" vertical="center" wrapText="1"/>
    </xf>
    <xf numFmtId="0" fontId="0" fillId="16" borderId="18" xfId="0" applyFill="1" applyBorder="1" applyAlignment="1">
      <alignment horizontal="center" vertical="center"/>
    </xf>
    <xf numFmtId="0" fontId="0" fillId="16" borderId="18" xfId="0" applyFill="1" applyBorder="1" applyAlignment="1">
      <alignment horizontal="center" vertical="center" wrapText="1"/>
    </xf>
    <xf numFmtId="0" fontId="0" fillId="0" borderId="18" xfId="0" applyBorder="1"/>
    <xf numFmtId="0" fontId="19" fillId="17" borderId="18" xfId="0" applyFont="1" applyFill="1" applyBorder="1" applyAlignment="1">
      <alignment vertical="center" wrapText="1"/>
    </xf>
    <xf numFmtId="0" fontId="0" fillId="0" borderId="18" xfId="0" applyBorder="1" applyAlignment="1">
      <alignment vertical="center"/>
    </xf>
    <xf numFmtId="0" fontId="17" fillId="24" borderId="22" xfId="0" applyFont="1" applyFill="1" applyBorder="1" applyAlignment="1">
      <alignment horizontal="center" vertical="center" wrapText="1"/>
    </xf>
    <xf numFmtId="0" fontId="17" fillId="24" borderId="19" xfId="0" applyFont="1" applyFill="1" applyBorder="1" applyAlignment="1">
      <alignment horizontal="center" vertical="center" wrapText="1"/>
    </xf>
    <xf numFmtId="0" fontId="18" fillId="0" borderId="0" xfId="0" applyFont="1" applyAlignment="1">
      <alignment horizontal="center" vertical="center" wrapText="1" readingOrder="1"/>
    </xf>
    <xf numFmtId="0" fontId="32" fillId="0" borderId="27" xfId="0" applyFont="1" applyBorder="1" applyAlignment="1">
      <alignment horizontal="left" vertical="center"/>
    </xf>
    <xf numFmtId="0" fontId="32" fillId="0" borderId="28" xfId="0" applyFont="1" applyBorder="1" applyAlignment="1">
      <alignment horizontal="left" vertical="center"/>
    </xf>
    <xf numFmtId="0" fontId="0" fillId="0" borderId="0" xfId="0" applyAlignment="1">
      <alignment horizontal="left" vertical="center"/>
    </xf>
    <xf numFmtId="0" fontId="33" fillId="0" borderId="29" xfId="0" applyFont="1" applyBorder="1" applyAlignment="1">
      <alignment horizontal="left" vertical="center"/>
    </xf>
    <xf numFmtId="9" fontId="17" fillId="24" borderId="22" xfId="1" applyFont="1" applyFill="1" applyBorder="1" applyAlignment="1">
      <alignment horizontal="center" vertical="center" wrapText="1"/>
    </xf>
    <xf numFmtId="9" fontId="17" fillId="24" borderId="19" xfId="1" applyFont="1" applyFill="1" applyBorder="1" applyAlignment="1">
      <alignment horizontal="center" vertical="center" wrapText="1"/>
    </xf>
    <xf numFmtId="44" fontId="17" fillId="27" borderId="18" xfId="2" applyFont="1" applyFill="1" applyBorder="1" applyAlignment="1">
      <alignment horizontal="center" vertical="center" wrapText="1"/>
    </xf>
    <xf numFmtId="0" fontId="9" fillId="9" borderId="0" xfId="0" applyFont="1" applyFill="1" applyAlignment="1">
      <alignment horizontal="center" wrapText="1"/>
    </xf>
    <xf numFmtId="0" fontId="13" fillId="13" borderId="0" xfId="0" applyFont="1" applyFill="1" applyAlignment="1">
      <alignment horizontal="center" vertical="center" wrapText="1"/>
    </xf>
    <xf numFmtId="0" fontId="14" fillId="12" borderId="0" xfId="0" applyFont="1" applyFill="1" applyAlignment="1">
      <alignment horizontal="center" vertical="center" wrapText="1"/>
    </xf>
    <xf numFmtId="0" fontId="14" fillId="11" borderId="0" xfId="0" applyFont="1" applyFill="1" applyAlignment="1">
      <alignment horizontal="center" vertical="center" wrapText="1"/>
    </xf>
    <xf numFmtId="0" fontId="13" fillId="10" borderId="0" xfId="0" applyFont="1" applyFill="1" applyAlignment="1">
      <alignment horizontal="center" vertical="center" wrapText="1"/>
    </xf>
    <xf numFmtId="0" fontId="13" fillId="14" borderId="0" xfId="0" applyFont="1" applyFill="1" applyAlignment="1">
      <alignment horizontal="center" vertical="center" wrapText="1"/>
    </xf>
    <xf numFmtId="0" fontId="28" fillId="0" borderId="24" xfId="0" applyFont="1" applyBorder="1" applyAlignment="1">
      <alignment horizontal="center" vertical="center"/>
    </xf>
    <xf numFmtId="0" fontId="28" fillId="0" borderId="25" xfId="0" applyFont="1" applyBorder="1" applyAlignment="1">
      <alignment horizontal="center" vertical="center"/>
    </xf>
    <xf numFmtId="0" fontId="28" fillId="0" borderId="26" xfId="0" applyFont="1" applyBorder="1" applyAlignment="1">
      <alignment horizontal="center" vertical="center"/>
    </xf>
    <xf numFmtId="0" fontId="0" fillId="16" borderId="10" xfId="0" applyFill="1" applyBorder="1" applyAlignment="1">
      <alignment horizontal="center"/>
    </xf>
    <xf numFmtId="0" fontId="4" fillId="22" borderId="18" xfId="0" applyFont="1" applyFill="1" applyBorder="1" applyAlignment="1">
      <alignment horizontal="center"/>
    </xf>
    <xf numFmtId="0" fontId="0" fillId="16" borderId="15" xfId="0" applyFill="1" applyBorder="1" applyAlignment="1">
      <alignment horizontal="center"/>
    </xf>
    <xf numFmtId="0" fontId="0" fillId="16" borderId="14" xfId="0" applyFill="1" applyBorder="1" applyAlignment="1">
      <alignment horizontal="center"/>
    </xf>
    <xf numFmtId="0" fontId="2" fillId="17" borderId="10" xfId="0" applyFont="1" applyFill="1" applyBorder="1" applyAlignment="1">
      <alignment horizontal="left"/>
    </xf>
    <xf numFmtId="0" fontId="0" fillId="16" borderId="10" xfId="0" applyFill="1" applyBorder="1" applyAlignment="1">
      <alignment horizontal="left"/>
    </xf>
    <xf numFmtId="0" fontId="25" fillId="22" borderId="10" xfId="0" applyFont="1" applyFill="1" applyBorder="1" applyAlignment="1">
      <alignment horizontal="center" vertical="center"/>
    </xf>
    <xf numFmtId="0" fontId="2" fillId="17" borderId="10" xfId="0" applyFont="1" applyFill="1" applyBorder="1" applyAlignment="1">
      <alignment horizontal="center"/>
    </xf>
    <xf numFmtId="0" fontId="27" fillId="0" borderId="24" xfId="0" applyFont="1" applyBorder="1" applyAlignment="1">
      <alignment horizontal="center" vertical="center"/>
    </xf>
  </cellXfs>
  <cellStyles count="3">
    <cellStyle name="Procent" xfId="1" builtinId="5"/>
    <cellStyle name="Standaard" xfId="0" builtinId="0"/>
    <cellStyle name="Valuta" xfId="2" builtinId="4"/>
  </cellStyles>
  <dxfs count="2">
    <dxf>
      <fill>
        <patternFill>
          <bgColor theme="9" tint="0.39994506668294322"/>
        </patternFill>
      </fill>
    </dxf>
    <dxf>
      <numFmt numFmtId="0" formatCode="General"/>
    </dxf>
  </dxfs>
  <tableStyles count="0" defaultTableStyle="TableStyleMedium2" defaultPivotStyle="PivotStyleLight16"/>
  <colors>
    <mruColors>
      <color rgb="FF70A047"/>
      <color rgb="FF217346"/>
      <color rgb="FFE2FFDB"/>
      <color rgb="FFE2E1DB"/>
      <color rgb="FF708B47"/>
      <color rgb="FFC75A11"/>
      <color rgb="FFDC5B53"/>
      <color rgb="FF71AD47"/>
      <color rgb="FFE2F0DB"/>
      <color rgb="FF69A24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rgbClr val="000000"/>
                </a:solidFill>
                <a:latin typeface="+mn-lt"/>
                <a:ea typeface="+mn-ea"/>
                <a:cs typeface="+mn-cs"/>
              </a:defRPr>
            </a:pPr>
            <a:r>
              <a:rPr lang="en-US" b="1"/>
              <a:t>Aantal thema's toegepast per aanbesteding</a:t>
            </a:r>
          </a:p>
        </c:rich>
      </c:tx>
      <c:overlay val="0"/>
      <c:spPr>
        <a:noFill/>
        <a:ln>
          <a:noFill/>
        </a:ln>
        <a:effectLst/>
      </c:spPr>
      <c:txPr>
        <a:bodyPr rot="0" spcFirstLastPara="1" vertOverflow="ellipsis" vert="horz" wrap="square" anchor="ctr" anchorCtr="1"/>
        <a:lstStyle/>
        <a:p>
          <a:pPr>
            <a:defRPr sz="1400" b="1" i="0" u="none" strike="noStrike" kern="1200" spc="0" baseline="0">
              <a:solidFill>
                <a:srgbClr val="000000"/>
              </a:solidFill>
              <a:latin typeface="+mn-lt"/>
              <a:ea typeface="+mn-ea"/>
              <a:cs typeface="+mn-cs"/>
            </a:defRPr>
          </a:pPr>
          <a:endParaRPr lang="nl-NL"/>
        </a:p>
      </c:txPr>
    </c:title>
    <c:autoTitleDeleted val="0"/>
    <c:plotArea>
      <c:layout>
        <c:manualLayout>
          <c:layoutTarget val="inner"/>
          <c:xMode val="edge"/>
          <c:yMode val="edge"/>
          <c:x val="0.28649690890778207"/>
          <c:y val="0.22876232703921723"/>
          <c:w val="0.40385871504120208"/>
          <c:h val="0.66889103791158444"/>
        </c:manualLayout>
      </c:layout>
      <c:pieChart>
        <c:varyColors val="1"/>
        <c:ser>
          <c:idx val="0"/>
          <c:order val="0"/>
          <c:tx>
            <c:strRef>
              <c:f>'5. Mastersheet'!$C$13</c:f>
              <c:strCache>
                <c:ptCount val="1"/>
                <c:pt idx="0">
                  <c:v>Aantal thema's per aanbesteding</c:v>
                </c:pt>
              </c:strCache>
            </c:strRef>
          </c:tx>
          <c:dPt>
            <c:idx val="0"/>
            <c:bubble3D val="0"/>
            <c:spPr>
              <a:solidFill>
                <a:srgbClr val="F6D4B2">
                  <a:alpha val="75000"/>
                </a:srgbClr>
              </a:solidFill>
              <a:ln w="19050">
                <a:solidFill>
                  <a:schemeClr val="lt1"/>
                </a:solidFill>
              </a:ln>
              <a:effectLst/>
            </c:spPr>
            <c:extLst>
              <c:ext xmlns:c16="http://schemas.microsoft.com/office/drawing/2014/chart" uri="{C3380CC4-5D6E-409C-BE32-E72D297353CC}">
                <c16:uniqueId val="{00000001-2350-AB47-970D-E838EE74CF51}"/>
              </c:ext>
            </c:extLst>
          </c:dPt>
          <c:dPt>
            <c:idx val="1"/>
            <c:bubble3D val="0"/>
            <c:spPr>
              <a:solidFill>
                <a:srgbClr val="F39800">
                  <a:alpha val="75000"/>
                </a:srgbClr>
              </a:solidFill>
              <a:ln w="19050">
                <a:solidFill>
                  <a:schemeClr val="lt1"/>
                </a:solidFill>
              </a:ln>
              <a:effectLst/>
            </c:spPr>
            <c:extLst>
              <c:ext xmlns:c16="http://schemas.microsoft.com/office/drawing/2014/chart" uri="{C3380CC4-5D6E-409C-BE32-E72D297353CC}">
                <c16:uniqueId val="{00000003-2350-AB47-970D-E838EE74CF51}"/>
              </c:ext>
            </c:extLst>
          </c:dPt>
          <c:dPt>
            <c:idx val="2"/>
            <c:bubble3D val="0"/>
            <c:spPr>
              <a:solidFill>
                <a:srgbClr val="D52A1E">
                  <a:alpha val="75000"/>
                </a:srgbClr>
              </a:solidFill>
              <a:ln w="19050">
                <a:solidFill>
                  <a:schemeClr val="lt1"/>
                </a:solidFill>
              </a:ln>
              <a:effectLst/>
            </c:spPr>
            <c:extLst>
              <c:ext xmlns:c16="http://schemas.microsoft.com/office/drawing/2014/chart" uri="{C3380CC4-5D6E-409C-BE32-E72D297353CC}">
                <c16:uniqueId val="{00000005-2350-AB47-970D-E838EE74CF51}"/>
              </c:ext>
            </c:extLst>
          </c:dPt>
          <c:dPt>
            <c:idx val="3"/>
            <c:bubble3D val="0"/>
            <c:spPr>
              <a:solidFill>
                <a:srgbClr val="673327">
                  <a:alpha val="75000"/>
                </a:srgbClr>
              </a:solidFill>
              <a:ln w="19050">
                <a:solidFill>
                  <a:schemeClr val="lt1"/>
                </a:solidFill>
              </a:ln>
              <a:effectLst/>
            </c:spPr>
            <c:extLst>
              <c:ext xmlns:c16="http://schemas.microsoft.com/office/drawing/2014/chart" uri="{C3380CC4-5D6E-409C-BE32-E72D297353CC}">
                <c16:uniqueId val="{00000007-2350-AB47-970D-E838EE74CF51}"/>
              </c:ext>
            </c:extLst>
          </c:dPt>
          <c:dPt>
            <c:idx val="4"/>
            <c:bubble3D val="0"/>
            <c:spPr>
              <a:solidFill>
                <a:srgbClr val="000000">
                  <a:alpha val="75000"/>
                </a:srgbClr>
              </a:solidFill>
              <a:ln w="19050">
                <a:solidFill>
                  <a:schemeClr val="lt1"/>
                </a:solidFill>
              </a:ln>
              <a:effectLst/>
            </c:spPr>
            <c:extLst>
              <c:ext xmlns:c16="http://schemas.microsoft.com/office/drawing/2014/chart" uri="{C3380CC4-5D6E-409C-BE32-E72D297353CC}">
                <c16:uniqueId val="{00000009-2350-AB47-970D-E838EE74CF51}"/>
              </c:ext>
            </c:extLst>
          </c:dPt>
          <c:dLbls>
            <c:spPr>
              <a:solidFill>
                <a:srgbClr val="FFFFFF"/>
              </a:solidFill>
              <a:ln>
                <a:no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rgbClr val="000000"/>
                    </a:solidFill>
                    <a:latin typeface="+mn-lt"/>
                    <a:ea typeface="+mn-ea"/>
                    <a:cs typeface="+mn-cs"/>
                  </a:defRPr>
                </a:pPr>
                <a:endParaRPr lang="nl-NL"/>
              </a:p>
            </c:txPr>
            <c:dLblPos val="outEnd"/>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'5. Mastersheet'!$B$14:$B$18</c:f>
              <c:strCache>
                <c:ptCount val="5"/>
                <c:pt idx="0">
                  <c:v>0 thema's</c:v>
                </c:pt>
                <c:pt idx="1">
                  <c:v>1 thema</c:v>
                </c:pt>
                <c:pt idx="2">
                  <c:v>2 thema's</c:v>
                </c:pt>
                <c:pt idx="3">
                  <c:v>3 thema's</c:v>
                </c:pt>
                <c:pt idx="4">
                  <c:v>4 thema's</c:v>
                </c:pt>
              </c:strCache>
            </c:strRef>
          </c:cat>
          <c:val>
            <c:numRef>
              <c:f>'5. Mastersheet'!$C$14:$C$18</c:f>
              <c:numCache>
                <c:formatCode>General</c:formatCode>
                <c:ptCount val="5"/>
                <c:pt idx="0">
                  <c:v>1</c:v>
                </c:pt>
                <c:pt idx="1">
                  <c:v>1</c:v>
                </c:pt>
                <c:pt idx="2">
                  <c:v>2</c:v>
                </c:pt>
                <c:pt idx="3">
                  <c:v>3</c:v>
                </c:pt>
                <c:pt idx="4">
                  <c:v>0</c:v>
                </c:pt>
              </c:numCache>
            </c:numRef>
          </c:val>
          <c:extLst>
            <c:ext xmlns:c16="http://schemas.microsoft.com/office/drawing/2014/chart" uri="{C3380CC4-5D6E-409C-BE32-E72D297353CC}">
              <c16:uniqueId val="{0000000A-2350-AB47-970D-E838EE74CF51}"/>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noFill/>
      <a:round/>
    </a:ln>
    <a:effectLst/>
  </c:spPr>
  <c:txPr>
    <a:bodyPr/>
    <a:lstStyle/>
    <a:p>
      <a:pPr>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US" sz="1400" b="1">
                <a:solidFill>
                  <a:schemeClr val="tx1"/>
                </a:solidFill>
              </a:rPr>
              <a:t>Uitgevoerde aanbestedingen per productgroep</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nl-NL"/>
        </a:p>
      </c:txPr>
    </c:title>
    <c:autoTitleDeleted val="0"/>
    <c:plotArea>
      <c:layout/>
      <c:barChart>
        <c:barDir val="col"/>
        <c:grouping val="clustered"/>
        <c:varyColors val="0"/>
        <c:ser>
          <c:idx val="0"/>
          <c:order val="0"/>
          <c:tx>
            <c:strRef>
              <c:f>'5. Mastersheet'!$C$4</c:f>
              <c:strCache>
                <c:ptCount val="1"/>
                <c:pt idx="0">
                  <c:v>Uitgevoerd</c:v>
                </c:pt>
              </c:strCache>
            </c:strRef>
          </c:tx>
          <c:spPr>
            <a:solidFill>
              <a:srgbClr val="D52A1E">
                <a:alpha val="75000"/>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bg1"/>
                    </a:solidFill>
                    <a:latin typeface="+mn-lt"/>
                    <a:ea typeface="+mn-ea"/>
                    <a:cs typeface="+mn-cs"/>
                  </a:defRPr>
                </a:pPr>
                <a:endParaRPr lang="nl-NL"/>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 Mastersheet'!$B$5:$B$11</c:f>
              <c:strCache>
                <c:ptCount val="7"/>
                <c:pt idx="0">
                  <c:v>GWW</c:v>
                </c:pt>
                <c:pt idx="1">
                  <c:v>ICT</c:v>
                </c:pt>
                <c:pt idx="2">
                  <c:v>Energie</c:v>
                </c:pt>
                <c:pt idx="3">
                  <c:v>Kantoor faciliteiten &amp; diensten</c:v>
                </c:pt>
                <c:pt idx="4">
                  <c:v>Kantoor gebouwen</c:v>
                </c:pt>
                <c:pt idx="5">
                  <c:v>Transport &amp; vervoer</c:v>
                </c:pt>
                <c:pt idx="6">
                  <c:v>Sociaal domein</c:v>
                </c:pt>
              </c:strCache>
            </c:strRef>
          </c:cat>
          <c:val>
            <c:numRef>
              <c:f>'5. Mastersheet'!$C$5:$C$11</c:f>
              <c:numCache>
                <c:formatCode>General</c:formatCode>
                <c:ptCount val="7"/>
                <c:pt idx="0">
                  <c:v>1</c:v>
                </c:pt>
                <c:pt idx="1">
                  <c:v>2</c:v>
                </c:pt>
                <c:pt idx="2">
                  <c:v>1</c:v>
                </c:pt>
                <c:pt idx="3">
                  <c:v>2</c:v>
                </c:pt>
                <c:pt idx="4">
                  <c:v>0</c:v>
                </c:pt>
                <c:pt idx="5">
                  <c:v>1</c:v>
                </c:pt>
                <c:pt idx="6">
                  <c:v>0</c:v>
                </c:pt>
              </c:numCache>
            </c:numRef>
          </c:val>
          <c:extLst>
            <c:ext xmlns:c16="http://schemas.microsoft.com/office/drawing/2014/chart" uri="{C3380CC4-5D6E-409C-BE32-E72D297353CC}">
              <c16:uniqueId val="{00000000-8797-E547-AB41-2C47D6B9A721}"/>
            </c:ext>
          </c:extLst>
        </c:ser>
        <c:dLbls>
          <c:dLblPos val="inEnd"/>
          <c:showLegendKey val="0"/>
          <c:showVal val="1"/>
          <c:showCatName val="0"/>
          <c:showSerName val="0"/>
          <c:showPercent val="0"/>
          <c:showBubbleSize val="0"/>
        </c:dLbls>
        <c:gapWidth val="66"/>
        <c:overlap val="-27"/>
        <c:axId val="553990383"/>
        <c:axId val="553673279"/>
      </c:barChart>
      <c:catAx>
        <c:axId val="553990383"/>
        <c:scaling>
          <c:orientation val="minMax"/>
        </c:scaling>
        <c:delete val="0"/>
        <c:axPos val="b"/>
        <c:numFmt formatCode="General" sourceLinked="1"/>
        <c:majorTickMark val="none"/>
        <c:minorTickMark val="none"/>
        <c:tickLblPos val="nextTo"/>
        <c:spPr>
          <a:noFill/>
          <a:ln w="9525" cap="flat" cmpd="sng" algn="ctr">
            <a:solidFill>
              <a:srgbClr val="000000"/>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nl-NL"/>
          </a:p>
        </c:txPr>
        <c:crossAx val="553673279"/>
        <c:crosses val="autoZero"/>
        <c:auto val="1"/>
        <c:lblAlgn val="ctr"/>
        <c:lblOffset val="100"/>
        <c:noMultiLvlLbl val="0"/>
      </c:catAx>
      <c:valAx>
        <c:axId val="553673279"/>
        <c:scaling>
          <c:orientation val="minMax"/>
        </c:scaling>
        <c:delete val="1"/>
        <c:axPos val="l"/>
        <c:numFmt formatCode="General" sourceLinked="1"/>
        <c:majorTickMark val="out"/>
        <c:minorTickMark val="none"/>
        <c:tickLblPos val="nextTo"/>
        <c:crossAx val="553990383"/>
        <c:crosses val="autoZero"/>
        <c:crossBetween val="between"/>
        <c:majorUnit val="1"/>
      </c:valAx>
      <c:spPr>
        <a:noFill/>
        <a:ln w="25400">
          <a:noFill/>
        </a:ln>
        <a:effectLst/>
      </c:spPr>
    </c:plotArea>
    <c:legend>
      <c:legendPos val="t"/>
      <c:layout>
        <c:manualLayout>
          <c:xMode val="edge"/>
          <c:yMode val="edge"/>
          <c:x val="0.15231649168853895"/>
          <c:y val="0.13467592592592592"/>
          <c:w val="0.70932830271216096"/>
          <c:h val="7.8125546806649182E-2"/>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nl-NL"/>
        </a:p>
      </c:txPr>
    </c:legend>
    <c:plotVisOnly val="1"/>
    <c:dispBlanksAs val="gap"/>
    <c:showDLblsOverMax val="0"/>
  </c:chart>
  <c:spPr>
    <a:solidFill>
      <a:schemeClr val="bg1">
        <a:lumMod val="95000"/>
      </a:schemeClr>
    </a:solidFill>
    <a:ln w="9525" cap="flat" cmpd="sng" algn="ctr">
      <a:noFill/>
      <a:round/>
    </a:ln>
    <a:effectLst/>
  </c:spPr>
  <c:txPr>
    <a:bodyPr/>
    <a:lstStyle/>
    <a:p>
      <a:pPr>
        <a:defRPr/>
      </a:pPr>
      <a:endParaRPr lang="nl-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t" anchorCtr="1"/>
          <a:lstStyle/>
          <a:p>
            <a:pPr>
              <a:defRPr sz="1800" b="1" i="0" u="none" strike="noStrike" kern="1200" spc="0" baseline="0">
                <a:solidFill>
                  <a:schemeClr val="tx1"/>
                </a:solidFill>
                <a:latin typeface="+mn-lt"/>
                <a:ea typeface="+mn-ea"/>
                <a:cs typeface="+mn-cs"/>
              </a:defRPr>
            </a:pPr>
            <a:r>
              <a:rPr lang="nl-NL"/>
              <a:t>Actiepunten MVOI-actieplan uitgevoerd</a:t>
            </a:r>
          </a:p>
        </c:rich>
      </c:tx>
      <c:overlay val="0"/>
      <c:spPr>
        <a:noFill/>
        <a:ln>
          <a:noFill/>
        </a:ln>
        <a:effectLst/>
      </c:spPr>
      <c:txPr>
        <a:bodyPr rot="0" spcFirstLastPara="1" vertOverflow="ellipsis" vert="horz" wrap="square" anchor="t" anchorCtr="1"/>
        <a:lstStyle/>
        <a:p>
          <a:pPr>
            <a:defRPr sz="1800" b="1" i="0" u="none" strike="noStrike" kern="1200" spc="0" baseline="0">
              <a:solidFill>
                <a:schemeClr val="tx1"/>
              </a:solidFill>
              <a:latin typeface="+mn-lt"/>
              <a:ea typeface="+mn-ea"/>
              <a:cs typeface="+mn-cs"/>
            </a:defRPr>
          </a:pPr>
          <a:endParaRPr lang="nl-NL"/>
        </a:p>
      </c:txPr>
    </c:title>
    <c:autoTitleDeleted val="0"/>
    <c:plotArea>
      <c:layout/>
      <c:pieChart>
        <c:varyColors val="1"/>
        <c:ser>
          <c:idx val="0"/>
          <c:order val="0"/>
          <c:spPr>
            <a:solidFill>
              <a:srgbClr val="F6D4B2"/>
            </a:solidFill>
          </c:spPr>
          <c:dPt>
            <c:idx val="0"/>
            <c:bubble3D val="0"/>
            <c:spPr>
              <a:solidFill>
                <a:srgbClr val="D52A1E">
                  <a:alpha val="75000"/>
                </a:srgbClr>
              </a:solidFill>
              <a:ln w="19050">
                <a:solidFill>
                  <a:schemeClr val="lt1"/>
                </a:solidFill>
              </a:ln>
              <a:effectLst/>
            </c:spPr>
            <c:extLst>
              <c:ext xmlns:c16="http://schemas.microsoft.com/office/drawing/2014/chart" uri="{C3380CC4-5D6E-409C-BE32-E72D297353CC}">
                <c16:uniqueId val="{00000001-0AE5-4645-9F3F-5C376BA9B233}"/>
              </c:ext>
            </c:extLst>
          </c:dPt>
          <c:dPt>
            <c:idx val="1"/>
            <c:bubble3D val="0"/>
            <c:spPr>
              <a:solidFill>
                <a:srgbClr val="F39800">
                  <a:alpha val="75000"/>
                </a:srgbClr>
              </a:solidFill>
              <a:ln w="19050">
                <a:solidFill>
                  <a:schemeClr val="lt1"/>
                </a:solidFill>
              </a:ln>
              <a:effectLst/>
            </c:spPr>
            <c:extLst>
              <c:ext xmlns:c16="http://schemas.microsoft.com/office/drawing/2014/chart" uri="{C3380CC4-5D6E-409C-BE32-E72D297353CC}">
                <c16:uniqueId val="{00000003-0AE5-4645-9F3F-5C376BA9B233}"/>
              </c:ext>
            </c:extLst>
          </c:dPt>
          <c:dPt>
            <c:idx val="2"/>
            <c:bubble3D val="0"/>
            <c:spPr>
              <a:solidFill>
                <a:srgbClr val="F6D4B2"/>
              </a:solidFill>
              <a:ln w="19050">
                <a:solidFill>
                  <a:schemeClr val="lt1"/>
                </a:solidFill>
              </a:ln>
              <a:effectLst/>
            </c:spPr>
            <c:extLst>
              <c:ext xmlns:c16="http://schemas.microsoft.com/office/drawing/2014/chart" uri="{C3380CC4-5D6E-409C-BE32-E72D297353CC}">
                <c16:uniqueId val="{0000000B-3233-7D49-A735-D8FA644DA51B}"/>
              </c:ext>
            </c:extLst>
          </c:dPt>
          <c:dPt>
            <c:idx val="3"/>
            <c:bubble3D val="0"/>
            <c:spPr>
              <a:solidFill>
                <a:srgbClr val="8A635A"/>
              </a:solidFill>
              <a:ln w="19050">
                <a:solidFill>
                  <a:schemeClr val="lt1"/>
                </a:solidFill>
              </a:ln>
              <a:effectLst/>
            </c:spPr>
            <c:extLst>
              <c:ext xmlns:c16="http://schemas.microsoft.com/office/drawing/2014/chart" uri="{C3380CC4-5D6E-409C-BE32-E72D297353CC}">
                <c16:uniqueId val="{0000000A-3233-7D49-A735-D8FA644DA51B}"/>
              </c:ext>
            </c:extLst>
          </c:dPt>
          <c:dLbls>
            <c:dLbl>
              <c:idx val="0"/>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AE5-4645-9F3F-5C376BA9B233}"/>
                </c:ext>
              </c:extLst>
            </c:dLbl>
            <c:dLbl>
              <c:idx val="1"/>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AE5-4645-9F3F-5C376BA9B233}"/>
                </c:ext>
              </c:extLst>
            </c:dLbl>
            <c:dLbl>
              <c:idx val="2"/>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233-7D49-A735-D8FA644DA51B}"/>
                </c:ext>
              </c:extLst>
            </c:dLbl>
            <c:dLbl>
              <c:idx val="3"/>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233-7D49-A735-D8FA644DA51B}"/>
                </c:ext>
              </c:extLst>
            </c:dLbl>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s>
          <c:cat>
            <c:strRef>
              <c:f>'5. Mastersheet'!$C$54:$F$54</c:f>
              <c:strCache>
                <c:ptCount val="4"/>
                <c:pt idx="0">
                  <c:v>Op tijd uitgevoerd</c:v>
                </c:pt>
                <c:pt idx="1">
                  <c:v>Later in het jaar uitgevoerd</c:v>
                </c:pt>
                <c:pt idx="2">
                  <c:v>Opgeschoven naar volgend jaar</c:v>
                </c:pt>
                <c:pt idx="3">
                  <c:v>Helemaal niet uitgevoerd</c:v>
                </c:pt>
              </c:strCache>
            </c:strRef>
          </c:cat>
          <c:val>
            <c:numRef>
              <c:f>'5. Mastersheet'!$C$55:$F$55</c:f>
              <c:numCache>
                <c:formatCode>General</c:formatCode>
                <c:ptCount val="4"/>
                <c:pt idx="0">
                  <c:v>10</c:v>
                </c:pt>
                <c:pt idx="1">
                  <c:v>4</c:v>
                </c:pt>
                <c:pt idx="2">
                  <c:v>1</c:v>
                </c:pt>
                <c:pt idx="3">
                  <c:v>5</c:v>
                </c:pt>
              </c:numCache>
            </c:numRef>
          </c:val>
          <c:extLst>
            <c:ext xmlns:c16="http://schemas.microsoft.com/office/drawing/2014/chart" uri="{C3380CC4-5D6E-409C-BE32-E72D297353CC}">
              <c16:uniqueId val="{00000004-0AE5-4645-9F3F-5C376BA9B233}"/>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09-58DF-9E47-97A3-DE99563464E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B-58DF-9E47-97A3-DE99563464E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D-58DF-9E47-97A3-DE99563464E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F-58DF-9E47-97A3-DE99563464E4}"/>
              </c:ext>
            </c:extLst>
          </c:dPt>
          <c:cat>
            <c:strRef>
              <c:f>'5. Mastersheet'!$C$54:$F$54</c:f>
              <c:strCache>
                <c:ptCount val="4"/>
                <c:pt idx="0">
                  <c:v>Op tijd uitgevoerd</c:v>
                </c:pt>
                <c:pt idx="1">
                  <c:v>Later in het jaar uitgevoerd</c:v>
                </c:pt>
                <c:pt idx="2">
                  <c:v>Opgeschoven naar volgend jaar</c:v>
                </c:pt>
                <c:pt idx="3">
                  <c:v>Helemaal niet uitgevoerd</c:v>
                </c:pt>
              </c:strCache>
            </c:strRef>
          </c:cat>
          <c:val>
            <c:numRef>
              <c:f>'5. Mastersheet'!$C$56:$F$56</c:f>
              <c:numCache>
                <c:formatCode>General</c:formatCode>
                <c:ptCount val="4"/>
                <c:pt idx="0">
                  <c:v>4</c:v>
                </c:pt>
                <c:pt idx="1">
                  <c:v>1</c:v>
                </c:pt>
                <c:pt idx="2">
                  <c:v>1</c:v>
                </c:pt>
                <c:pt idx="3">
                  <c:v>1</c:v>
                </c:pt>
              </c:numCache>
            </c:numRef>
          </c:val>
          <c:extLst>
            <c:ext xmlns:c16="http://schemas.microsoft.com/office/drawing/2014/chart" uri="{C3380CC4-5D6E-409C-BE32-E72D297353CC}">
              <c16:uniqueId val="{00000004-3233-7D49-A735-D8FA644DA51B}"/>
            </c:ext>
          </c:extLst>
        </c:ser>
        <c:ser>
          <c:idx val="2"/>
          <c:order val="2"/>
          <c:dPt>
            <c:idx val="0"/>
            <c:bubble3D val="0"/>
            <c:spPr>
              <a:solidFill>
                <a:schemeClr val="accent1"/>
              </a:solidFill>
              <a:ln w="19050">
                <a:solidFill>
                  <a:schemeClr val="lt1"/>
                </a:solidFill>
              </a:ln>
              <a:effectLst/>
            </c:spPr>
            <c:extLst>
              <c:ext xmlns:c16="http://schemas.microsoft.com/office/drawing/2014/chart" uri="{C3380CC4-5D6E-409C-BE32-E72D297353CC}">
                <c16:uniqueId val="{00000011-58DF-9E47-97A3-DE99563464E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3-58DF-9E47-97A3-DE99563464E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15-58DF-9E47-97A3-DE99563464E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7-58DF-9E47-97A3-DE99563464E4}"/>
              </c:ext>
            </c:extLst>
          </c:dPt>
          <c:cat>
            <c:strRef>
              <c:f>'5. Mastersheet'!$C$54:$F$54</c:f>
              <c:strCache>
                <c:ptCount val="4"/>
                <c:pt idx="0">
                  <c:v>Op tijd uitgevoerd</c:v>
                </c:pt>
                <c:pt idx="1">
                  <c:v>Later in het jaar uitgevoerd</c:v>
                </c:pt>
                <c:pt idx="2">
                  <c:v>Opgeschoven naar volgend jaar</c:v>
                </c:pt>
                <c:pt idx="3">
                  <c:v>Helemaal niet uitgevoerd</c:v>
                </c:pt>
              </c:strCache>
            </c:strRef>
          </c:cat>
          <c:val>
            <c:numRef>
              <c:f>'5. Mastersheet'!$C$57:$F$57</c:f>
              <c:numCache>
                <c:formatCode>General</c:formatCode>
                <c:ptCount val="4"/>
                <c:pt idx="0">
                  <c:v>1</c:v>
                </c:pt>
                <c:pt idx="1">
                  <c:v>1</c:v>
                </c:pt>
                <c:pt idx="2">
                  <c:v>0</c:v>
                </c:pt>
                <c:pt idx="3">
                  <c:v>0</c:v>
                </c:pt>
              </c:numCache>
            </c:numRef>
          </c:val>
          <c:extLst>
            <c:ext xmlns:c16="http://schemas.microsoft.com/office/drawing/2014/chart" uri="{C3380CC4-5D6E-409C-BE32-E72D297353CC}">
              <c16:uniqueId val="{00000005-3233-7D49-A735-D8FA644DA51B}"/>
            </c:ext>
          </c:extLst>
        </c:ser>
        <c:ser>
          <c:idx val="3"/>
          <c:order val="3"/>
          <c:dPt>
            <c:idx val="0"/>
            <c:bubble3D val="0"/>
            <c:spPr>
              <a:solidFill>
                <a:schemeClr val="accent1"/>
              </a:solidFill>
              <a:ln w="19050">
                <a:solidFill>
                  <a:schemeClr val="lt1"/>
                </a:solidFill>
              </a:ln>
              <a:effectLst/>
            </c:spPr>
            <c:extLst>
              <c:ext xmlns:c16="http://schemas.microsoft.com/office/drawing/2014/chart" uri="{C3380CC4-5D6E-409C-BE32-E72D297353CC}">
                <c16:uniqueId val="{00000019-58DF-9E47-97A3-DE99563464E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B-58DF-9E47-97A3-DE99563464E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1D-58DF-9E47-97A3-DE99563464E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F-58DF-9E47-97A3-DE99563464E4}"/>
              </c:ext>
            </c:extLst>
          </c:dPt>
          <c:cat>
            <c:strRef>
              <c:f>'5. Mastersheet'!$C$54:$F$54</c:f>
              <c:strCache>
                <c:ptCount val="4"/>
                <c:pt idx="0">
                  <c:v>Op tijd uitgevoerd</c:v>
                </c:pt>
                <c:pt idx="1">
                  <c:v>Later in het jaar uitgevoerd</c:v>
                </c:pt>
                <c:pt idx="2">
                  <c:v>Opgeschoven naar volgend jaar</c:v>
                </c:pt>
                <c:pt idx="3">
                  <c:v>Helemaal niet uitgevoerd</c:v>
                </c:pt>
              </c:strCache>
            </c:strRef>
          </c:cat>
          <c:val>
            <c:numRef>
              <c:f>'5. Mastersheet'!$C$58:$F$58</c:f>
              <c:numCache>
                <c:formatCode>General</c:formatCode>
                <c:ptCount val="4"/>
                <c:pt idx="0">
                  <c:v>2</c:v>
                </c:pt>
                <c:pt idx="1">
                  <c:v>0</c:v>
                </c:pt>
                <c:pt idx="2">
                  <c:v>0</c:v>
                </c:pt>
                <c:pt idx="3">
                  <c:v>0</c:v>
                </c:pt>
              </c:numCache>
            </c:numRef>
          </c:val>
          <c:extLst>
            <c:ext xmlns:c16="http://schemas.microsoft.com/office/drawing/2014/chart" uri="{C3380CC4-5D6E-409C-BE32-E72D297353CC}">
              <c16:uniqueId val="{00000006-3233-7D49-A735-D8FA644DA51B}"/>
            </c:ext>
          </c:extLst>
        </c:ser>
        <c:ser>
          <c:idx val="4"/>
          <c:order val="4"/>
          <c:dPt>
            <c:idx val="0"/>
            <c:bubble3D val="0"/>
            <c:spPr>
              <a:solidFill>
                <a:schemeClr val="accent1"/>
              </a:solidFill>
              <a:ln w="19050">
                <a:solidFill>
                  <a:schemeClr val="lt1"/>
                </a:solidFill>
              </a:ln>
              <a:effectLst/>
            </c:spPr>
            <c:extLst>
              <c:ext xmlns:c16="http://schemas.microsoft.com/office/drawing/2014/chart" uri="{C3380CC4-5D6E-409C-BE32-E72D297353CC}">
                <c16:uniqueId val="{00000021-58DF-9E47-97A3-DE99563464E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23-58DF-9E47-97A3-DE99563464E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25-58DF-9E47-97A3-DE99563464E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27-58DF-9E47-97A3-DE99563464E4}"/>
              </c:ext>
            </c:extLst>
          </c:dPt>
          <c:cat>
            <c:strRef>
              <c:f>'5. Mastersheet'!$C$54:$F$54</c:f>
              <c:strCache>
                <c:ptCount val="4"/>
                <c:pt idx="0">
                  <c:v>Op tijd uitgevoerd</c:v>
                </c:pt>
                <c:pt idx="1">
                  <c:v>Later in het jaar uitgevoerd</c:v>
                </c:pt>
                <c:pt idx="2">
                  <c:v>Opgeschoven naar volgend jaar</c:v>
                </c:pt>
                <c:pt idx="3">
                  <c:v>Helemaal niet uitgevoerd</c:v>
                </c:pt>
              </c:strCache>
            </c:strRef>
          </c:cat>
          <c:val>
            <c:numRef>
              <c:f>'5. Mastersheet'!$C$59:$F$59</c:f>
              <c:numCache>
                <c:formatCode>General</c:formatCode>
                <c:ptCount val="4"/>
                <c:pt idx="0">
                  <c:v>1</c:v>
                </c:pt>
                <c:pt idx="1">
                  <c:v>0</c:v>
                </c:pt>
                <c:pt idx="2">
                  <c:v>0</c:v>
                </c:pt>
                <c:pt idx="3">
                  <c:v>0</c:v>
                </c:pt>
              </c:numCache>
            </c:numRef>
          </c:val>
          <c:extLst>
            <c:ext xmlns:c16="http://schemas.microsoft.com/office/drawing/2014/chart" uri="{C3380CC4-5D6E-409C-BE32-E72D297353CC}">
              <c16:uniqueId val="{00000007-3233-7D49-A735-D8FA644DA51B}"/>
            </c:ext>
          </c:extLst>
        </c:ser>
        <c:ser>
          <c:idx val="5"/>
          <c:order val="5"/>
          <c:dPt>
            <c:idx val="0"/>
            <c:bubble3D val="0"/>
            <c:spPr>
              <a:solidFill>
                <a:schemeClr val="accent1"/>
              </a:solidFill>
              <a:ln w="19050">
                <a:solidFill>
                  <a:schemeClr val="lt1"/>
                </a:solidFill>
              </a:ln>
              <a:effectLst/>
            </c:spPr>
            <c:extLst>
              <c:ext xmlns:c16="http://schemas.microsoft.com/office/drawing/2014/chart" uri="{C3380CC4-5D6E-409C-BE32-E72D297353CC}">
                <c16:uniqueId val="{00000029-58DF-9E47-97A3-DE99563464E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2B-58DF-9E47-97A3-DE99563464E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2D-58DF-9E47-97A3-DE99563464E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2F-58DF-9E47-97A3-DE99563464E4}"/>
              </c:ext>
            </c:extLst>
          </c:dPt>
          <c:cat>
            <c:strRef>
              <c:f>'5. Mastersheet'!$C$54:$F$54</c:f>
              <c:strCache>
                <c:ptCount val="4"/>
                <c:pt idx="0">
                  <c:v>Op tijd uitgevoerd</c:v>
                </c:pt>
                <c:pt idx="1">
                  <c:v>Later in het jaar uitgevoerd</c:v>
                </c:pt>
                <c:pt idx="2">
                  <c:v>Opgeschoven naar volgend jaar</c:v>
                </c:pt>
                <c:pt idx="3">
                  <c:v>Helemaal niet uitgevoerd</c:v>
                </c:pt>
              </c:strCache>
            </c:strRef>
          </c:cat>
          <c:val>
            <c:numRef>
              <c:f>'5. Mastersheet'!$C$60:$F$60</c:f>
              <c:numCache>
                <c:formatCode>General</c:formatCode>
                <c:ptCount val="4"/>
                <c:pt idx="0">
                  <c:v>1</c:v>
                </c:pt>
                <c:pt idx="1">
                  <c:v>2</c:v>
                </c:pt>
                <c:pt idx="2">
                  <c:v>0</c:v>
                </c:pt>
                <c:pt idx="3">
                  <c:v>1</c:v>
                </c:pt>
              </c:numCache>
            </c:numRef>
          </c:val>
          <c:extLst>
            <c:ext xmlns:c16="http://schemas.microsoft.com/office/drawing/2014/chart" uri="{C3380CC4-5D6E-409C-BE32-E72D297353CC}">
              <c16:uniqueId val="{00000008-3233-7D49-A735-D8FA644DA51B}"/>
            </c:ext>
          </c:extLst>
        </c:ser>
        <c:ser>
          <c:idx val="6"/>
          <c:order val="6"/>
          <c:dPt>
            <c:idx val="0"/>
            <c:bubble3D val="0"/>
            <c:spPr>
              <a:solidFill>
                <a:schemeClr val="accent1"/>
              </a:solidFill>
              <a:ln w="19050">
                <a:solidFill>
                  <a:schemeClr val="lt1"/>
                </a:solidFill>
              </a:ln>
              <a:effectLst/>
            </c:spPr>
            <c:extLst>
              <c:ext xmlns:c16="http://schemas.microsoft.com/office/drawing/2014/chart" uri="{C3380CC4-5D6E-409C-BE32-E72D297353CC}">
                <c16:uniqueId val="{00000031-58DF-9E47-97A3-DE99563464E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33-58DF-9E47-97A3-DE99563464E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35-58DF-9E47-97A3-DE99563464E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37-58DF-9E47-97A3-DE99563464E4}"/>
              </c:ext>
            </c:extLst>
          </c:dPt>
          <c:cat>
            <c:strRef>
              <c:f>'5. Mastersheet'!$C$54:$F$54</c:f>
              <c:strCache>
                <c:ptCount val="4"/>
                <c:pt idx="0">
                  <c:v>Op tijd uitgevoerd</c:v>
                </c:pt>
                <c:pt idx="1">
                  <c:v>Later in het jaar uitgevoerd</c:v>
                </c:pt>
                <c:pt idx="2">
                  <c:v>Opgeschoven naar volgend jaar</c:v>
                </c:pt>
                <c:pt idx="3">
                  <c:v>Helemaal niet uitgevoerd</c:v>
                </c:pt>
              </c:strCache>
            </c:strRef>
          </c:cat>
          <c:val>
            <c:numRef>
              <c:f>'5. Mastersheet'!$C$61:$F$61</c:f>
              <c:numCache>
                <c:formatCode>General</c:formatCode>
                <c:ptCount val="4"/>
                <c:pt idx="0">
                  <c:v>1</c:v>
                </c:pt>
                <c:pt idx="1">
                  <c:v>0</c:v>
                </c:pt>
                <c:pt idx="2">
                  <c:v>0</c:v>
                </c:pt>
                <c:pt idx="3">
                  <c:v>3</c:v>
                </c:pt>
              </c:numCache>
            </c:numRef>
          </c:val>
          <c:extLst>
            <c:ext xmlns:c16="http://schemas.microsoft.com/office/drawing/2014/chart" uri="{C3380CC4-5D6E-409C-BE32-E72D297353CC}">
              <c16:uniqueId val="{00000009-3233-7D49-A735-D8FA644DA51B}"/>
            </c:ext>
          </c:extLst>
        </c:ser>
        <c:dLbls>
          <c:showLegendKey val="0"/>
          <c:showVal val="0"/>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nl-NL"/>
        </a:p>
      </c:txPr>
    </c:legend>
    <c:plotVisOnly val="1"/>
    <c:dispBlanksAs val="gap"/>
    <c:showDLblsOverMax val="0"/>
  </c:chart>
  <c:spPr>
    <a:solidFill>
      <a:schemeClr val="bg1">
        <a:lumMod val="95000"/>
      </a:schemeClr>
    </a:solidFill>
    <a:ln w="9525" cap="flat" cmpd="sng" algn="ctr">
      <a:noFill/>
      <a:round/>
    </a:ln>
    <a:effectLst/>
  </c:spPr>
  <c:txPr>
    <a:bodyPr/>
    <a:lstStyle/>
    <a:p>
      <a:pPr>
        <a:defRPr/>
      </a:pPr>
      <a:endParaRPr lang="nl-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nl-NL"/>
              <a:t>% MVOI-Actieplan</a:t>
            </a:r>
            <a:r>
              <a:rPr lang="nl-NL" baseline="0"/>
              <a:t> uitgevoerd</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nl-NL"/>
        </a:p>
      </c:txPr>
    </c:title>
    <c:autoTitleDeleted val="0"/>
    <c:plotArea>
      <c:layout/>
      <c:barChart>
        <c:barDir val="bar"/>
        <c:grouping val="clustered"/>
        <c:varyColors val="0"/>
        <c:ser>
          <c:idx val="0"/>
          <c:order val="0"/>
          <c:spPr>
            <a:solidFill>
              <a:srgbClr val="F39800">
                <a:alpha val="75000"/>
              </a:srgbClr>
            </a:solidFill>
            <a:ln>
              <a:noFill/>
            </a:ln>
            <a:effectLst/>
          </c:spPr>
          <c:invertIfNegative val="0"/>
          <c:dPt>
            <c:idx val="0"/>
            <c:invertIfNegative val="0"/>
            <c:bubble3D val="0"/>
            <c:spPr>
              <a:solidFill>
                <a:srgbClr val="DD5C52"/>
              </a:solidFill>
              <a:ln>
                <a:noFill/>
              </a:ln>
              <a:effectLst/>
            </c:spPr>
            <c:extLst>
              <c:ext xmlns:c16="http://schemas.microsoft.com/office/drawing/2014/chart" uri="{C3380CC4-5D6E-409C-BE32-E72D297353CC}">
                <c16:uniqueId val="{00000001-3DFD-8647-8F8B-4D72DAB03E2A}"/>
              </c:ext>
            </c:extLst>
          </c:dPt>
          <c:dPt>
            <c:idx val="5"/>
            <c:invertIfNegative val="0"/>
            <c:bubble3D val="0"/>
            <c:spPr>
              <a:solidFill>
                <a:srgbClr val="F59800">
                  <a:alpha val="75000"/>
                </a:srgbClr>
              </a:solidFill>
              <a:ln>
                <a:noFill/>
              </a:ln>
              <a:effectLst/>
            </c:spPr>
            <c:extLst>
              <c:ext xmlns:c16="http://schemas.microsoft.com/office/drawing/2014/chart" uri="{C3380CC4-5D6E-409C-BE32-E72D297353CC}">
                <c16:uniqueId val="{00000003-3DFD-8647-8F8B-4D72DAB03E2A}"/>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nl-NL"/>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 Mastersheet'!$B$55:$B$61</c:f>
              <c:strCache>
                <c:ptCount val="7"/>
                <c:pt idx="0">
                  <c:v>Totaal</c:v>
                </c:pt>
                <c:pt idx="1">
                  <c:v>MVOI-team</c:v>
                </c:pt>
                <c:pt idx="2">
                  <c:v>Inkoop-team</c:v>
                </c:pt>
                <c:pt idx="3">
                  <c:v>Bestuur/management</c:v>
                </c:pt>
                <c:pt idx="4">
                  <c:v>Opdrachtgever/budgethouder</c:v>
                </c:pt>
                <c:pt idx="5">
                  <c:v>Leren (kennis en kunde)</c:v>
                </c:pt>
                <c:pt idx="6">
                  <c:v>Communicatie (intern en extern)</c:v>
                </c:pt>
              </c:strCache>
            </c:strRef>
          </c:cat>
          <c:val>
            <c:numRef>
              <c:f>'5. Mastersheet'!$H$55:$H$61</c:f>
              <c:numCache>
                <c:formatCode>0%</c:formatCode>
                <c:ptCount val="7"/>
                <c:pt idx="0">
                  <c:v>0.7</c:v>
                </c:pt>
                <c:pt idx="1">
                  <c:v>0.7142857142857143</c:v>
                </c:pt>
                <c:pt idx="2">
                  <c:v>1</c:v>
                </c:pt>
                <c:pt idx="3">
                  <c:v>1</c:v>
                </c:pt>
                <c:pt idx="4">
                  <c:v>1</c:v>
                </c:pt>
                <c:pt idx="5">
                  <c:v>0.75</c:v>
                </c:pt>
                <c:pt idx="6">
                  <c:v>0.25</c:v>
                </c:pt>
              </c:numCache>
            </c:numRef>
          </c:val>
          <c:extLst>
            <c:ext xmlns:c16="http://schemas.microsoft.com/office/drawing/2014/chart" uri="{C3380CC4-5D6E-409C-BE32-E72D297353CC}">
              <c16:uniqueId val="{00000004-3DFD-8647-8F8B-4D72DAB03E2A}"/>
            </c:ext>
          </c:extLst>
        </c:ser>
        <c:ser>
          <c:idx val="1"/>
          <c:order val="1"/>
          <c:spPr>
            <a:noFill/>
            <a:ln>
              <a:solidFill>
                <a:schemeClr val="accent1"/>
              </a:solidFill>
            </a:ln>
            <a:effectLst/>
          </c:spPr>
          <c:invertIfNegative val="0"/>
          <c:cat>
            <c:strRef>
              <c:f>'5. Mastersheet'!$B$55:$B$61</c:f>
              <c:strCache>
                <c:ptCount val="7"/>
                <c:pt idx="0">
                  <c:v>Totaal</c:v>
                </c:pt>
                <c:pt idx="1">
                  <c:v>MVOI-team</c:v>
                </c:pt>
                <c:pt idx="2">
                  <c:v>Inkoop-team</c:v>
                </c:pt>
                <c:pt idx="3">
                  <c:v>Bestuur/management</c:v>
                </c:pt>
                <c:pt idx="4">
                  <c:v>Opdrachtgever/budgethouder</c:v>
                </c:pt>
                <c:pt idx="5">
                  <c:v>Leren (kennis en kunde)</c:v>
                </c:pt>
                <c:pt idx="6">
                  <c:v>Communicatie (intern en extern)</c:v>
                </c:pt>
              </c:strCache>
            </c:strRef>
          </c:cat>
          <c:val>
            <c:numRef>
              <c:f>'5. Mastersheet'!$I$55:$I$61</c:f>
              <c:numCache>
                <c:formatCode>0%</c:formatCode>
                <c:ptCount val="7"/>
                <c:pt idx="0">
                  <c:v>1</c:v>
                </c:pt>
                <c:pt idx="1">
                  <c:v>1</c:v>
                </c:pt>
                <c:pt idx="2">
                  <c:v>1</c:v>
                </c:pt>
                <c:pt idx="3">
                  <c:v>1</c:v>
                </c:pt>
                <c:pt idx="4">
                  <c:v>1</c:v>
                </c:pt>
                <c:pt idx="5">
                  <c:v>1</c:v>
                </c:pt>
                <c:pt idx="6">
                  <c:v>1</c:v>
                </c:pt>
              </c:numCache>
            </c:numRef>
          </c:val>
          <c:extLst>
            <c:ext xmlns:c16="http://schemas.microsoft.com/office/drawing/2014/chart" uri="{C3380CC4-5D6E-409C-BE32-E72D297353CC}">
              <c16:uniqueId val="{00000005-3DFD-8647-8F8B-4D72DAB03E2A}"/>
            </c:ext>
          </c:extLst>
        </c:ser>
        <c:dLbls>
          <c:showLegendKey val="0"/>
          <c:showVal val="0"/>
          <c:showCatName val="0"/>
          <c:showSerName val="0"/>
          <c:showPercent val="0"/>
          <c:showBubbleSize val="0"/>
        </c:dLbls>
        <c:gapWidth val="182"/>
        <c:overlap val="100"/>
        <c:axId val="388015408"/>
        <c:axId val="388119120"/>
      </c:barChart>
      <c:catAx>
        <c:axId val="388015408"/>
        <c:scaling>
          <c:orientation val="minMax"/>
        </c:scaling>
        <c:delete val="0"/>
        <c:axPos val="l"/>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nl-NL"/>
          </a:p>
        </c:txPr>
        <c:crossAx val="388119120"/>
        <c:crosses val="autoZero"/>
        <c:auto val="1"/>
        <c:lblAlgn val="ctr"/>
        <c:lblOffset val="100"/>
        <c:noMultiLvlLbl val="0"/>
      </c:catAx>
      <c:valAx>
        <c:axId val="388119120"/>
        <c:scaling>
          <c:orientation val="minMax"/>
        </c:scaling>
        <c:delete val="1"/>
        <c:axPos val="b"/>
        <c:numFmt formatCode="0%" sourceLinked="1"/>
        <c:majorTickMark val="none"/>
        <c:minorTickMark val="none"/>
        <c:tickLblPos val="nextTo"/>
        <c:crossAx val="388015408"/>
        <c:crosses val="autoZero"/>
        <c:crossBetween val="between"/>
      </c:valAx>
      <c:spPr>
        <a:noFill/>
        <a:ln>
          <a:noFill/>
        </a:ln>
        <a:effectLst/>
      </c:spPr>
    </c:plotArea>
    <c:plotVisOnly val="1"/>
    <c:dispBlanksAs val="gap"/>
    <c:showDLblsOverMax val="0"/>
  </c:chart>
  <c:spPr>
    <a:solidFill>
      <a:schemeClr val="bg1">
        <a:lumMod val="95000"/>
      </a:schemeClr>
    </a:solidFill>
    <a:ln w="9525" cap="flat" cmpd="sng" algn="ctr">
      <a:noFill/>
      <a:round/>
    </a:ln>
    <a:effectLst/>
  </c:spPr>
  <c:txPr>
    <a:bodyPr/>
    <a:lstStyle/>
    <a:p>
      <a:pPr>
        <a:defRPr/>
      </a:pPr>
      <a:endParaRPr lang="nl-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rgbClr val="000000"/>
                </a:solidFill>
                <a:latin typeface="+mn-lt"/>
                <a:ea typeface="+mn-ea"/>
                <a:cs typeface="+mn-cs"/>
              </a:defRPr>
            </a:pPr>
            <a:r>
              <a:rPr lang="en-US" sz="1400" b="1" i="0" u="none" strike="noStrike" kern="1200" spc="0" baseline="0">
                <a:solidFill>
                  <a:schemeClr val="tx1"/>
                </a:solidFill>
              </a:rPr>
              <a:t>% Uitgevoerde thema's t.o.v. ambitie</a:t>
            </a:r>
          </a:p>
        </c:rich>
      </c:tx>
      <c:overlay val="0"/>
      <c:spPr>
        <a:noFill/>
        <a:ln>
          <a:noFill/>
        </a:ln>
        <a:effectLst/>
      </c:spPr>
      <c:txPr>
        <a:bodyPr rot="0" spcFirstLastPara="1" vertOverflow="ellipsis" vert="horz" wrap="square" anchor="ctr" anchorCtr="1"/>
        <a:lstStyle/>
        <a:p>
          <a:pPr>
            <a:defRPr sz="1400" b="1" i="0" u="none" strike="noStrike" kern="1200" spc="0" baseline="0">
              <a:solidFill>
                <a:srgbClr val="000000"/>
              </a:solidFill>
              <a:latin typeface="+mn-lt"/>
              <a:ea typeface="+mn-ea"/>
              <a:cs typeface="+mn-cs"/>
            </a:defRPr>
          </a:pPr>
          <a:endParaRPr lang="nl-NL"/>
        </a:p>
      </c:txPr>
    </c:title>
    <c:autoTitleDeleted val="0"/>
    <c:plotArea>
      <c:layout/>
      <c:barChart>
        <c:barDir val="col"/>
        <c:grouping val="clustered"/>
        <c:varyColors val="0"/>
        <c:ser>
          <c:idx val="0"/>
          <c:order val="0"/>
          <c:tx>
            <c:strRef>
              <c:f>'5. Mastersheet'!$E$31</c:f>
              <c:strCache>
                <c:ptCount val="1"/>
                <c:pt idx="0">
                  <c:v>Thema's toegepast</c:v>
                </c:pt>
              </c:strCache>
            </c:strRef>
          </c:tx>
          <c:spPr>
            <a:solidFill>
              <a:srgbClr val="D52A1E">
                <a:alpha val="75294"/>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nl-NL"/>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'5. Mastersheet'!$B$32:$B$39</c:f>
              <c:numCache>
                <c:formatCode>General</c:formatCode>
                <c:ptCount val="8"/>
                <c:pt idx="0">
                  <c:v>2023</c:v>
                </c:pt>
                <c:pt idx="1">
                  <c:v>2024</c:v>
                </c:pt>
                <c:pt idx="2">
                  <c:v>2025</c:v>
                </c:pt>
                <c:pt idx="3">
                  <c:v>2026</c:v>
                </c:pt>
                <c:pt idx="4">
                  <c:v>2027</c:v>
                </c:pt>
                <c:pt idx="5">
                  <c:v>2028</c:v>
                </c:pt>
                <c:pt idx="6">
                  <c:v>2029</c:v>
                </c:pt>
                <c:pt idx="7">
                  <c:v>2030</c:v>
                </c:pt>
              </c:numCache>
            </c:numRef>
          </c:cat>
          <c:val>
            <c:numRef>
              <c:f>'5. Mastersheet'!$E$32:$E$39</c:f>
              <c:numCache>
                <c:formatCode>0%</c:formatCode>
                <c:ptCount val="8"/>
                <c:pt idx="0">
                  <c:v>0</c:v>
                </c:pt>
                <c:pt idx="1">
                  <c:v>0.73684210526315785</c:v>
                </c:pt>
                <c:pt idx="2">
                  <c:v>0</c:v>
                </c:pt>
                <c:pt idx="3">
                  <c:v>0</c:v>
                </c:pt>
                <c:pt idx="4">
                  <c:v>0</c:v>
                </c:pt>
                <c:pt idx="5">
                  <c:v>0</c:v>
                </c:pt>
                <c:pt idx="6">
                  <c:v>0</c:v>
                </c:pt>
                <c:pt idx="7">
                  <c:v>0</c:v>
                </c:pt>
              </c:numCache>
            </c:numRef>
          </c:val>
          <c:extLst>
            <c:ext xmlns:c16="http://schemas.microsoft.com/office/drawing/2014/chart" uri="{C3380CC4-5D6E-409C-BE32-E72D297353CC}">
              <c16:uniqueId val="{00000000-2F43-3340-8C0F-1D630CCF7631}"/>
            </c:ext>
          </c:extLst>
        </c:ser>
        <c:dLbls>
          <c:showLegendKey val="0"/>
          <c:showVal val="0"/>
          <c:showCatName val="0"/>
          <c:showSerName val="0"/>
          <c:showPercent val="0"/>
          <c:showBubbleSize val="0"/>
        </c:dLbls>
        <c:gapWidth val="92"/>
        <c:overlap val="-27"/>
        <c:axId val="682365535"/>
        <c:axId val="876968751"/>
      </c:barChart>
      <c:catAx>
        <c:axId val="682365535"/>
        <c:scaling>
          <c:orientation val="minMax"/>
        </c:scaling>
        <c:delete val="0"/>
        <c:axPos val="b"/>
        <c:numFmt formatCode="General" sourceLinked="1"/>
        <c:majorTickMark val="none"/>
        <c:minorTickMark val="none"/>
        <c:tickLblPos val="nextTo"/>
        <c:spPr>
          <a:noFill/>
          <a:ln w="9525" cap="flat" cmpd="sng" algn="ctr">
            <a:solidFill>
              <a:srgbClr val="000000"/>
            </a:solidFill>
            <a:round/>
          </a:ln>
          <a:effectLst/>
        </c:spPr>
        <c:txPr>
          <a:bodyPr rot="-60000000" spcFirstLastPara="1" vertOverflow="ellipsis" vert="horz" wrap="square" anchor="ctr" anchorCtr="1"/>
          <a:lstStyle/>
          <a:p>
            <a:pPr>
              <a:defRPr sz="1100" b="0" i="0" u="none" strike="noStrike" kern="1200" baseline="0">
                <a:solidFill>
                  <a:srgbClr val="000000"/>
                </a:solidFill>
                <a:latin typeface="+mn-lt"/>
                <a:ea typeface="+mn-ea"/>
                <a:cs typeface="+mn-cs"/>
              </a:defRPr>
            </a:pPr>
            <a:endParaRPr lang="nl-NL"/>
          </a:p>
        </c:txPr>
        <c:crossAx val="876968751"/>
        <c:crosses val="autoZero"/>
        <c:auto val="1"/>
        <c:lblAlgn val="ctr"/>
        <c:lblOffset val="100"/>
        <c:noMultiLvlLbl val="0"/>
      </c:catAx>
      <c:valAx>
        <c:axId val="876968751"/>
        <c:scaling>
          <c:orientation val="minMax"/>
        </c:scaling>
        <c:delete val="1"/>
        <c:axPos val="l"/>
        <c:numFmt formatCode="0%" sourceLinked="1"/>
        <c:majorTickMark val="none"/>
        <c:minorTickMark val="none"/>
        <c:tickLblPos val="nextTo"/>
        <c:crossAx val="682365535"/>
        <c:crosses val="autoZero"/>
        <c:crossBetween val="between"/>
      </c:valAx>
      <c:spPr>
        <a:noFill/>
        <a:ln>
          <a:noFill/>
        </a:ln>
        <a:effectLst/>
      </c:spPr>
    </c:plotArea>
    <c:plotVisOnly val="1"/>
    <c:dispBlanksAs val="gap"/>
    <c:showDLblsOverMax val="0"/>
  </c:chart>
  <c:spPr>
    <a:solidFill>
      <a:schemeClr val="bg1">
        <a:lumMod val="95000"/>
      </a:schemeClr>
    </a:solidFill>
    <a:ln w="9525" cap="flat" cmpd="sng" algn="ctr">
      <a:noFill/>
      <a:round/>
    </a:ln>
    <a:effectLst/>
  </c:spPr>
  <c:txPr>
    <a:bodyPr/>
    <a:lstStyle/>
    <a:p>
      <a:pPr>
        <a:defRPr/>
      </a:pPr>
      <a:endParaRPr lang="nl-N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rgbClr val="000000"/>
                </a:solidFill>
                <a:latin typeface="+mn-lt"/>
                <a:ea typeface="+mn-ea"/>
                <a:cs typeface="+mn-cs"/>
              </a:defRPr>
            </a:pPr>
            <a:r>
              <a:rPr lang="nl-NL" b="1">
                <a:solidFill>
                  <a:srgbClr val="000000"/>
                </a:solidFill>
              </a:rPr>
              <a:t>Thema's waarop</a:t>
            </a:r>
            <a:r>
              <a:rPr lang="nl-NL" b="1" baseline="0">
                <a:solidFill>
                  <a:srgbClr val="000000"/>
                </a:solidFill>
              </a:rPr>
              <a:t> ambitie was uitgevoerd</a:t>
            </a:r>
            <a:endParaRPr lang="nl-NL" b="1">
              <a:solidFill>
                <a:srgbClr val="000000"/>
              </a:solidFill>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rgbClr val="000000"/>
              </a:solidFill>
              <a:latin typeface="+mn-lt"/>
              <a:ea typeface="+mn-ea"/>
              <a:cs typeface="+mn-cs"/>
            </a:defRPr>
          </a:pPr>
          <a:endParaRPr lang="nl-NL"/>
        </a:p>
      </c:txPr>
    </c:title>
    <c:autoTitleDeleted val="0"/>
    <c:plotArea>
      <c:layout/>
      <c:barChart>
        <c:barDir val="col"/>
        <c:grouping val="stacked"/>
        <c:varyColors val="0"/>
        <c:ser>
          <c:idx val="0"/>
          <c:order val="0"/>
          <c:tx>
            <c:strRef>
              <c:f>'5. Mastersheet'!$C$41</c:f>
              <c:strCache>
                <c:ptCount val="1"/>
                <c:pt idx="0">
                  <c:v>Klimaat</c:v>
                </c:pt>
              </c:strCache>
            </c:strRef>
          </c:tx>
          <c:spPr>
            <a:solidFill>
              <a:srgbClr val="38870B">
                <a:alpha val="74902"/>
              </a:srgbClr>
            </a:solidFill>
            <a:ln>
              <a:noFill/>
            </a:ln>
            <a:effectLst/>
          </c:spPr>
          <c:invertIfNegative val="0"/>
          <c:cat>
            <c:numRef>
              <c:f>'5. Mastersheet'!$B$42:$B$49</c:f>
              <c:numCache>
                <c:formatCode>General</c:formatCode>
                <c:ptCount val="8"/>
                <c:pt idx="0">
                  <c:v>2023</c:v>
                </c:pt>
                <c:pt idx="1">
                  <c:v>2024</c:v>
                </c:pt>
                <c:pt idx="2">
                  <c:v>2025</c:v>
                </c:pt>
                <c:pt idx="3">
                  <c:v>2026</c:v>
                </c:pt>
                <c:pt idx="4">
                  <c:v>2027</c:v>
                </c:pt>
                <c:pt idx="5">
                  <c:v>2028</c:v>
                </c:pt>
                <c:pt idx="6">
                  <c:v>2029</c:v>
                </c:pt>
                <c:pt idx="7">
                  <c:v>2030</c:v>
                </c:pt>
              </c:numCache>
            </c:numRef>
          </c:cat>
          <c:val>
            <c:numRef>
              <c:f>'5. Mastersheet'!$C$42:$C$49</c:f>
              <c:numCache>
                <c:formatCode>General</c:formatCode>
                <c:ptCount val="8"/>
                <c:pt idx="0">
                  <c:v>0</c:v>
                </c:pt>
                <c:pt idx="1">
                  <c:v>3</c:v>
                </c:pt>
                <c:pt idx="2">
                  <c:v>0</c:v>
                </c:pt>
                <c:pt idx="3">
                  <c:v>0</c:v>
                </c:pt>
                <c:pt idx="4">
                  <c:v>0</c:v>
                </c:pt>
                <c:pt idx="5">
                  <c:v>0</c:v>
                </c:pt>
                <c:pt idx="6">
                  <c:v>0</c:v>
                </c:pt>
                <c:pt idx="7">
                  <c:v>0</c:v>
                </c:pt>
              </c:numCache>
            </c:numRef>
          </c:val>
          <c:extLst>
            <c:ext xmlns:c16="http://schemas.microsoft.com/office/drawing/2014/chart" uri="{C3380CC4-5D6E-409C-BE32-E72D297353CC}">
              <c16:uniqueId val="{00000000-5DF3-784F-A3B7-ACA06665435B}"/>
            </c:ext>
          </c:extLst>
        </c:ser>
        <c:ser>
          <c:idx val="1"/>
          <c:order val="1"/>
          <c:tx>
            <c:strRef>
              <c:f>'5. Mastersheet'!$D$41</c:f>
              <c:strCache>
                <c:ptCount val="1"/>
                <c:pt idx="0">
                  <c:v>Milieu</c:v>
                </c:pt>
              </c:strCache>
            </c:strRef>
          </c:tx>
          <c:spPr>
            <a:solidFill>
              <a:srgbClr val="265937">
                <a:alpha val="74902"/>
              </a:srgbClr>
            </a:solidFill>
            <a:ln>
              <a:noFill/>
            </a:ln>
            <a:effectLst/>
          </c:spPr>
          <c:invertIfNegative val="0"/>
          <c:cat>
            <c:numRef>
              <c:f>'5. Mastersheet'!$B$42:$B$49</c:f>
              <c:numCache>
                <c:formatCode>General</c:formatCode>
                <c:ptCount val="8"/>
                <c:pt idx="0">
                  <c:v>2023</c:v>
                </c:pt>
                <c:pt idx="1">
                  <c:v>2024</c:v>
                </c:pt>
                <c:pt idx="2">
                  <c:v>2025</c:v>
                </c:pt>
                <c:pt idx="3">
                  <c:v>2026</c:v>
                </c:pt>
                <c:pt idx="4">
                  <c:v>2027</c:v>
                </c:pt>
                <c:pt idx="5">
                  <c:v>2028</c:v>
                </c:pt>
                <c:pt idx="6">
                  <c:v>2029</c:v>
                </c:pt>
                <c:pt idx="7">
                  <c:v>2030</c:v>
                </c:pt>
              </c:numCache>
            </c:numRef>
          </c:cat>
          <c:val>
            <c:numRef>
              <c:f>'5. Mastersheet'!$D$42:$D$49</c:f>
              <c:numCache>
                <c:formatCode>General</c:formatCode>
                <c:ptCount val="8"/>
                <c:pt idx="0">
                  <c:v>0</c:v>
                </c:pt>
                <c:pt idx="1">
                  <c:v>5</c:v>
                </c:pt>
                <c:pt idx="2">
                  <c:v>0</c:v>
                </c:pt>
                <c:pt idx="3">
                  <c:v>0</c:v>
                </c:pt>
                <c:pt idx="4">
                  <c:v>0</c:v>
                </c:pt>
                <c:pt idx="5">
                  <c:v>0</c:v>
                </c:pt>
                <c:pt idx="6">
                  <c:v>0</c:v>
                </c:pt>
                <c:pt idx="7">
                  <c:v>0</c:v>
                </c:pt>
              </c:numCache>
            </c:numRef>
          </c:val>
          <c:extLst>
            <c:ext xmlns:c16="http://schemas.microsoft.com/office/drawing/2014/chart" uri="{C3380CC4-5D6E-409C-BE32-E72D297353CC}">
              <c16:uniqueId val="{00000001-5DF3-784F-A3B7-ACA06665435B}"/>
            </c:ext>
          </c:extLst>
        </c:ser>
        <c:ser>
          <c:idx val="2"/>
          <c:order val="2"/>
          <c:tx>
            <c:strRef>
              <c:f>'5. Mastersheet'!$E$41</c:f>
              <c:strCache>
                <c:ptCount val="1"/>
                <c:pt idx="0">
                  <c:v>Circulair</c:v>
                </c:pt>
              </c:strCache>
            </c:strRef>
          </c:tx>
          <c:spPr>
            <a:solidFill>
              <a:srgbClr val="017BC7">
                <a:alpha val="75294"/>
              </a:srgbClr>
            </a:solidFill>
            <a:ln>
              <a:noFill/>
            </a:ln>
            <a:effectLst/>
          </c:spPr>
          <c:invertIfNegative val="0"/>
          <c:cat>
            <c:numRef>
              <c:f>'5. Mastersheet'!$B$42:$B$49</c:f>
              <c:numCache>
                <c:formatCode>General</c:formatCode>
                <c:ptCount val="8"/>
                <c:pt idx="0">
                  <c:v>2023</c:v>
                </c:pt>
                <c:pt idx="1">
                  <c:v>2024</c:v>
                </c:pt>
                <c:pt idx="2">
                  <c:v>2025</c:v>
                </c:pt>
                <c:pt idx="3">
                  <c:v>2026</c:v>
                </c:pt>
                <c:pt idx="4">
                  <c:v>2027</c:v>
                </c:pt>
                <c:pt idx="5">
                  <c:v>2028</c:v>
                </c:pt>
                <c:pt idx="6">
                  <c:v>2029</c:v>
                </c:pt>
                <c:pt idx="7">
                  <c:v>2030</c:v>
                </c:pt>
              </c:numCache>
            </c:numRef>
          </c:cat>
          <c:val>
            <c:numRef>
              <c:f>'5. Mastersheet'!$E$42:$E$49</c:f>
              <c:numCache>
                <c:formatCode>General</c:formatCode>
                <c:ptCount val="8"/>
                <c:pt idx="0">
                  <c:v>0</c:v>
                </c:pt>
                <c:pt idx="1">
                  <c:v>2</c:v>
                </c:pt>
                <c:pt idx="2">
                  <c:v>0</c:v>
                </c:pt>
                <c:pt idx="3">
                  <c:v>0</c:v>
                </c:pt>
                <c:pt idx="4">
                  <c:v>0</c:v>
                </c:pt>
                <c:pt idx="5">
                  <c:v>0</c:v>
                </c:pt>
                <c:pt idx="6">
                  <c:v>0</c:v>
                </c:pt>
                <c:pt idx="7">
                  <c:v>0</c:v>
                </c:pt>
              </c:numCache>
            </c:numRef>
          </c:val>
          <c:extLst>
            <c:ext xmlns:c16="http://schemas.microsoft.com/office/drawing/2014/chart" uri="{C3380CC4-5D6E-409C-BE32-E72D297353CC}">
              <c16:uniqueId val="{00000002-5DF3-784F-A3B7-ACA06665435B}"/>
            </c:ext>
          </c:extLst>
        </c:ser>
        <c:ser>
          <c:idx val="3"/>
          <c:order val="3"/>
          <c:tx>
            <c:strRef>
              <c:f>'5. Mastersheet'!$F$41</c:f>
              <c:strCache>
                <c:ptCount val="1"/>
                <c:pt idx="0">
                  <c:v>Ketenverantwoordelijkheid</c:v>
                </c:pt>
              </c:strCache>
            </c:strRef>
          </c:tx>
          <c:spPr>
            <a:solidFill>
              <a:srgbClr val="AA0060">
                <a:alpha val="75294"/>
              </a:srgbClr>
            </a:solidFill>
            <a:ln>
              <a:noFill/>
            </a:ln>
            <a:effectLst/>
          </c:spPr>
          <c:invertIfNegative val="0"/>
          <c:cat>
            <c:numRef>
              <c:f>'5. Mastersheet'!$B$42:$B$49</c:f>
              <c:numCache>
                <c:formatCode>General</c:formatCode>
                <c:ptCount val="8"/>
                <c:pt idx="0">
                  <c:v>2023</c:v>
                </c:pt>
                <c:pt idx="1">
                  <c:v>2024</c:v>
                </c:pt>
                <c:pt idx="2">
                  <c:v>2025</c:v>
                </c:pt>
                <c:pt idx="3">
                  <c:v>2026</c:v>
                </c:pt>
                <c:pt idx="4">
                  <c:v>2027</c:v>
                </c:pt>
                <c:pt idx="5">
                  <c:v>2028</c:v>
                </c:pt>
                <c:pt idx="6">
                  <c:v>2029</c:v>
                </c:pt>
                <c:pt idx="7">
                  <c:v>2030</c:v>
                </c:pt>
              </c:numCache>
            </c:numRef>
          </c:cat>
          <c:val>
            <c:numRef>
              <c:f>'5. Mastersheet'!$F$42:$F$49</c:f>
              <c:numCache>
                <c:formatCode>General</c:formatCode>
                <c:ptCount val="8"/>
                <c:pt idx="0">
                  <c:v>0</c:v>
                </c:pt>
                <c:pt idx="1">
                  <c:v>1</c:v>
                </c:pt>
                <c:pt idx="2">
                  <c:v>0</c:v>
                </c:pt>
                <c:pt idx="3">
                  <c:v>0</c:v>
                </c:pt>
                <c:pt idx="4">
                  <c:v>0</c:v>
                </c:pt>
                <c:pt idx="5">
                  <c:v>0</c:v>
                </c:pt>
                <c:pt idx="6">
                  <c:v>0</c:v>
                </c:pt>
                <c:pt idx="7">
                  <c:v>0</c:v>
                </c:pt>
              </c:numCache>
            </c:numRef>
          </c:val>
          <c:extLst>
            <c:ext xmlns:c16="http://schemas.microsoft.com/office/drawing/2014/chart" uri="{C3380CC4-5D6E-409C-BE32-E72D297353CC}">
              <c16:uniqueId val="{00000003-5DF3-784F-A3B7-ACA06665435B}"/>
            </c:ext>
          </c:extLst>
        </c:ser>
        <c:ser>
          <c:idx val="4"/>
          <c:order val="4"/>
          <c:tx>
            <c:strRef>
              <c:f>'5. Mastersheet'!$G$41</c:f>
              <c:strCache>
                <c:ptCount val="1"/>
                <c:pt idx="0">
                  <c:v>Diversiteit &amp; Inclusie</c:v>
                </c:pt>
              </c:strCache>
            </c:strRef>
          </c:tx>
          <c:spPr>
            <a:solidFill>
              <a:srgbClr val="E27000">
                <a:alpha val="75294"/>
              </a:srgbClr>
            </a:solidFill>
            <a:ln>
              <a:noFill/>
            </a:ln>
            <a:effectLst/>
          </c:spPr>
          <c:invertIfNegative val="0"/>
          <c:cat>
            <c:numRef>
              <c:f>'5. Mastersheet'!$B$42:$B$49</c:f>
              <c:numCache>
                <c:formatCode>General</c:formatCode>
                <c:ptCount val="8"/>
                <c:pt idx="0">
                  <c:v>2023</c:v>
                </c:pt>
                <c:pt idx="1">
                  <c:v>2024</c:v>
                </c:pt>
                <c:pt idx="2">
                  <c:v>2025</c:v>
                </c:pt>
                <c:pt idx="3">
                  <c:v>2026</c:v>
                </c:pt>
                <c:pt idx="4">
                  <c:v>2027</c:v>
                </c:pt>
                <c:pt idx="5">
                  <c:v>2028</c:v>
                </c:pt>
                <c:pt idx="6">
                  <c:v>2029</c:v>
                </c:pt>
                <c:pt idx="7">
                  <c:v>2030</c:v>
                </c:pt>
              </c:numCache>
            </c:numRef>
          </c:cat>
          <c:val>
            <c:numRef>
              <c:f>'5. Mastersheet'!$G$42:$G$49</c:f>
              <c:numCache>
                <c:formatCode>General</c:formatCode>
                <c:ptCount val="8"/>
                <c:pt idx="0">
                  <c:v>0</c:v>
                </c:pt>
                <c:pt idx="1">
                  <c:v>1</c:v>
                </c:pt>
                <c:pt idx="2">
                  <c:v>0</c:v>
                </c:pt>
                <c:pt idx="3">
                  <c:v>0</c:v>
                </c:pt>
                <c:pt idx="4">
                  <c:v>0</c:v>
                </c:pt>
                <c:pt idx="5">
                  <c:v>0</c:v>
                </c:pt>
                <c:pt idx="6">
                  <c:v>0</c:v>
                </c:pt>
                <c:pt idx="7">
                  <c:v>0</c:v>
                </c:pt>
              </c:numCache>
            </c:numRef>
          </c:val>
          <c:extLst>
            <c:ext xmlns:c16="http://schemas.microsoft.com/office/drawing/2014/chart" uri="{C3380CC4-5D6E-409C-BE32-E72D297353CC}">
              <c16:uniqueId val="{00000004-5DF3-784F-A3B7-ACA06665435B}"/>
            </c:ext>
          </c:extLst>
        </c:ser>
        <c:ser>
          <c:idx val="5"/>
          <c:order val="5"/>
          <c:tx>
            <c:strRef>
              <c:f>'5. Mastersheet'!$H$41</c:f>
              <c:strCache>
                <c:ptCount val="1"/>
                <c:pt idx="0">
                  <c:v>Social Return</c:v>
                </c:pt>
              </c:strCache>
            </c:strRef>
          </c:tx>
          <c:spPr>
            <a:solidFill>
              <a:srgbClr val="FFB611">
                <a:alpha val="75027"/>
              </a:srgbClr>
            </a:solidFill>
            <a:ln>
              <a:noFill/>
            </a:ln>
            <a:effectLst/>
          </c:spPr>
          <c:invertIfNegative val="0"/>
          <c:cat>
            <c:numRef>
              <c:f>'5. Mastersheet'!$B$42:$B$49</c:f>
              <c:numCache>
                <c:formatCode>General</c:formatCode>
                <c:ptCount val="8"/>
                <c:pt idx="0">
                  <c:v>2023</c:v>
                </c:pt>
                <c:pt idx="1">
                  <c:v>2024</c:v>
                </c:pt>
                <c:pt idx="2">
                  <c:v>2025</c:v>
                </c:pt>
                <c:pt idx="3">
                  <c:v>2026</c:v>
                </c:pt>
                <c:pt idx="4">
                  <c:v>2027</c:v>
                </c:pt>
                <c:pt idx="5">
                  <c:v>2028</c:v>
                </c:pt>
                <c:pt idx="6">
                  <c:v>2029</c:v>
                </c:pt>
                <c:pt idx="7">
                  <c:v>2030</c:v>
                </c:pt>
              </c:numCache>
            </c:numRef>
          </c:cat>
          <c:val>
            <c:numRef>
              <c:f>'5. Mastersheet'!$H$42:$H$49</c:f>
              <c:numCache>
                <c:formatCode>General</c:formatCode>
                <c:ptCount val="8"/>
                <c:pt idx="0">
                  <c:v>0</c:v>
                </c:pt>
                <c:pt idx="1">
                  <c:v>2</c:v>
                </c:pt>
                <c:pt idx="2">
                  <c:v>0</c:v>
                </c:pt>
                <c:pt idx="3">
                  <c:v>0</c:v>
                </c:pt>
                <c:pt idx="4">
                  <c:v>0</c:v>
                </c:pt>
                <c:pt idx="5">
                  <c:v>0</c:v>
                </c:pt>
                <c:pt idx="6">
                  <c:v>0</c:v>
                </c:pt>
                <c:pt idx="7">
                  <c:v>0</c:v>
                </c:pt>
              </c:numCache>
            </c:numRef>
          </c:val>
          <c:extLst>
            <c:ext xmlns:c16="http://schemas.microsoft.com/office/drawing/2014/chart" uri="{C3380CC4-5D6E-409C-BE32-E72D297353CC}">
              <c16:uniqueId val="{00000005-5DF3-784F-A3B7-ACA06665435B}"/>
            </c:ext>
          </c:extLst>
        </c:ser>
        <c:dLbls>
          <c:showLegendKey val="0"/>
          <c:showVal val="0"/>
          <c:showCatName val="0"/>
          <c:showSerName val="0"/>
          <c:showPercent val="0"/>
          <c:showBubbleSize val="0"/>
        </c:dLbls>
        <c:gapWidth val="150"/>
        <c:overlap val="100"/>
        <c:axId val="562331167"/>
        <c:axId val="894214911"/>
      </c:barChart>
      <c:catAx>
        <c:axId val="562331167"/>
        <c:scaling>
          <c:orientation val="minMax"/>
        </c:scaling>
        <c:delete val="0"/>
        <c:axPos val="b"/>
        <c:numFmt formatCode="General" sourceLinked="1"/>
        <c:majorTickMark val="none"/>
        <c:minorTickMark val="none"/>
        <c:tickLblPos val="nextTo"/>
        <c:spPr>
          <a:noFill/>
          <a:ln w="9525" cap="flat" cmpd="sng" algn="ctr">
            <a:solidFill>
              <a:srgbClr val="000000"/>
            </a:solidFill>
            <a:round/>
          </a:ln>
          <a:effectLst/>
        </c:spPr>
        <c:txPr>
          <a:bodyPr rot="-60000000" spcFirstLastPara="1" vertOverflow="ellipsis" vert="horz" wrap="square" anchor="ctr" anchorCtr="1"/>
          <a:lstStyle/>
          <a:p>
            <a:pPr>
              <a:defRPr sz="900" b="0" i="0" u="none" strike="noStrike" kern="1200" baseline="0">
                <a:solidFill>
                  <a:srgbClr val="000000"/>
                </a:solidFill>
                <a:latin typeface="+mn-lt"/>
                <a:ea typeface="+mn-ea"/>
                <a:cs typeface="+mn-cs"/>
              </a:defRPr>
            </a:pPr>
            <a:endParaRPr lang="nl-NL"/>
          </a:p>
        </c:txPr>
        <c:crossAx val="894214911"/>
        <c:crosses val="autoZero"/>
        <c:auto val="1"/>
        <c:lblAlgn val="ctr"/>
        <c:lblOffset val="100"/>
        <c:noMultiLvlLbl val="0"/>
      </c:catAx>
      <c:valAx>
        <c:axId val="894214911"/>
        <c:scaling>
          <c:orientation val="minMax"/>
        </c:scaling>
        <c:delete val="0"/>
        <c:axPos val="l"/>
        <c:majorGridlines>
          <c:spPr>
            <a:ln w="9525" cap="flat" cmpd="sng" algn="ctr">
              <a:solidFill>
                <a:schemeClr val="bg1">
                  <a:lumMod val="9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00"/>
                </a:solidFill>
                <a:latin typeface="+mn-lt"/>
                <a:ea typeface="+mn-ea"/>
                <a:cs typeface="+mn-cs"/>
              </a:defRPr>
            </a:pPr>
            <a:endParaRPr lang="nl-NL"/>
          </a:p>
        </c:txPr>
        <c:crossAx val="562331167"/>
        <c:crosses val="autoZero"/>
        <c:crossBetween val="between"/>
      </c:valAx>
      <c:spPr>
        <a:noFill/>
        <a:ln>
          <a:noFill/>
        </a:ln>
        <a:effectLst/>
      </c:spPr>
    </c:plotArea>
    <c:legend>
      <c:legendPos val="l"/>
      <c:overlay val="0"/>
      <c:spPr>
        <a:noFill/>
        <a:ln>
          <a:noFill/>
        </a:ln>
        <a:effectLst/>
      </c:spPr>
      <c:txPr>
        <a:bodyPr rot="0" spcFirstLastPara="1" vertOverflow="ellipsis" vert="horz" wrap="square" anchor="ctr" anchorCtr="1"/>
        <a:lstStyle/>
        <a:p>
          <a:pPr>
            <a:defRPr sz="1100" b="0" i="0" u="none" strike="noStrike" kern="1200" baseline="0">
              <a:solidFill>
                <a:srgbClr val="000000"/>
              </a:solidFill>
              <a:latin typeface="+mn-lt"/>
              <a:ea typeface="+mn-ea"/>
              <a:cs typeface="+mn-cs"/>
            </a:defRPr>
          </a:pPr>
          <a:endParaRPr lang="nl-NL"/>
        </a:p>
      </c:txPr>
    </c:legend>
    <c:plotVisOnly val="1"/>
    <c:dispBlanksAs val="gap"/>
    <c:showDLblsOverMax val="0"/>
  </c:chart>
  <c:spPr>
    <a:solidFill>
      <a:schemeClr val="bg1">
        <a:lumMod val="95000"/>
      </a:schemeClr>
    </a:solidFill>
    <a:ln w="9525" cap="flat" cmpd="sng" algn="ctr">
      <a:noFill/>
      <a:round/>
    </a:ln>
    <a:effectLst/>
  </c:spPr>
  <c:txPr>
    <a:bodyPr/>
    <a:lstStyle/>
    <a:p>
      <a:pPr>
        <a:defRPr/>
      </a:pPr>
      <a:endParaRPr lang="nl-N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nl-NL" b="1">
                <a:solidFill>
                  <a:srgbClr val="000000"/>
                </a:solidFill>
              </a:rPr>
              <a:t>Toepassing</a:t>
            </a:r>
            <a:r>
              <a:rPr lang="nl-NL" b="1" baseline="0">
                <a:solidFill>
                  <a:srgbClr val="000000"/>
                </a:solidFill>
              </a:rPr>
              <a:t> thema's per type criteria</a:t>
            </a:r>
            <a:endParaRPr lang="nl-NL" b="1">
              <a:solidFill>
                <a:srgbClr val="000000"/>
              </a:solidFill>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clustered"/>
        <c:varyColors val="0"/>
        <c:ser>
          <c:idx val="0"/>
          <c:order val="0"/>
          <c:tx>
            <c:strRef>
              <c:f>'5. Mastersheet'!$F$20</c:f>
              <c:strCache>
                <c:ptCount val="1"/>
                <c:pt idx="0">
                  <c:v>Minimumeis</c:v>
                </c:pt>
              </c:strCache>
            </c:strRef>
          </c:tx>
          <c:spPr>
            <a:solidFill>
              <a:srgbClr val="D52A1E">
                <a:alpha val="75000"/>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0000"/>
                    </a:solidFill>
                    <a:latin typeface="+mn-lt"/>
                    <a:ea typeface="+mn-ea"/>
                    <a:cs typeface="+mn-cs"/>
                  </a:defRPr>
                </a:pPr>
                <a:endParaRPr lang="nl-N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 Mastersheet'!$B$21:$B$26</c:f>
              <c:strCache>
                <c:ptCount val="6"/>
                <c:pt idx="0">
                  <c:v>Klimaat</c:v>
                </c:pt>
                <c:pt idx="1">
                  <c:v>Milieu</c:v>
                </c:pt>
                <c:pt idx="2">
                  <c:v>Circulair</c:v>
                </c:pt>
                <c:pt idx="3">
                  <c:v>Ketenverantwoordelijkheid</c:v>
                </c:pt>
                <c:pt idx="4">
                  <c:v>Diversiteit &amp; Inclusie</c:v>
                </c:pt>
                <c:pt idx="5">
                  <c:v>Social Return</c:v>
                </c:pt>
              </c:strCache>
            </c:strRef>
          </c:cat>
          <c:val>
            <c:numRef>
              <c:f>'5. Mastersheet'!$F$21:$F$26</c:f>
              <c:numCache>
                <c:formatCode>General</c:formatCode>
                <c:ptCount val="6"/>
                <c:pt idx="0">
                  <c:v>2</c:v>
                </c:pt>
                <c:pt idx="1">
                  <c:v>1</c:v>
                </c:pt>
                <c:pt idx="2">
                  <c:v>1</c:v>
                </c:pt>
                <c:pt idx="3">
                  <c:v>0</c:v>
                </c:pt>
                <c:pt idx="4">
                  <c:v>0</c:v>
                </c:pt>
                <c:pt idx="5">
                  <c:v>0</c:v>
                </c:pt>
              </c:numCache>
            </c:numRef>
          </c:val>
          <c:extLst>
            <c:ext xmlns:c16="http://schemas.microsoft.com/office/drawing/2014/chart" uri="{C3380CC4-5D6E-409C-BE32-E72D297353CC}">
              <c16:uniqueId val="{00000000-2E12-EA46-9E84-054934222DFC}"/>
            </c:ext>
          </c:extLst>
        </c:ser>
        <c:ser>
          <c:idx val="1"/>
          <c:order val="1"/>
          <c:tx>
            <c:strRef>
              <c:f>'5. Mastersheet'!$G$20</c:f>
              <c:strCache>
                <c:ptCount val="1"/>
                <c:pt idx="0">
                  <c:v>Gunning</c:v>
                </c:pt>
              </c:strCache>
            </c:strRef>
          </c:tx>
          <c:spPr>
            <a:solidFill>
              <a:srgbClr val="F39800">
                <a:alpha val="74565"/>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0000"/>
                    </a:solidFill>
                    <a:latin typeface="+mn-lt"/>
                    <a:ea typeface="+mn-ea"/>
                    <a:cs typeface="+mn-cs"/>
                  </a:defRPr>
                </a:pPr>
                <a:endParaRPr lang="nl-N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 Mastersheet'!$B$21:$B$26</c:f>
              <c:strCache>
                <c:ptCount val="6"/>
                <c:pt idx="0">
                  <c:v>Klimaat</c:v>
                </c:pt>
                <c:pt idx="1">
                  <c:v>Milieu</c:v>
                </c:pt>
                <c:pt idx="2">
                  <c:v>Circulair</c:v>
                </c:pt>
                <c:pt idx="3">
                  <c:v>Ketenverantwoordelijkheid</c:v>
                </c:pt>
                <c:pt idx="4">
                  <c:v>Diversiteit &amp; Inclusie</c:v>
                </c:pt>
                <c:pt idx="5">
                  <c:v>Social Return</c:v>
                </c:pt>
              </c:strCache>
            </c:strRef>
          </c:cat>
          <c:val>
            <c:numRef>
              <c:f>'5. Mastersheet'!$G$21:$G$26</c:f>
              <c:numCache>
                <c:formatCode>General</c:formatCode>
                <c:ptCount val="6"/>
                <c:pt idx="0">
                  <c:v>1</c:v>
                </c:pt>
                <c:pt idx="1">
                  <c:v>4</c:v>
                </c:pt>
                <c:pt idx="2">
                  <c:v>1</c:v>
                </c:pt>
                <c:pt idx="3">
                  <c:v>1</c:v>
                </c:pt>
                <c:pt idx="4">
                  <c:v>1</c:v>
                </c:pt>
                <c:pt idx="5">
                  <c:v>2</c:v>
                </c:pt>
              </c:numCache>
            </c:numRef>
          </c:val>
          <c:extLst>
            <c:ext xmlns:c16="http://schemas.microsoft.com/office/drawing/2014/chart" uri="{C3380CC4-5D6E-409C-BE32-E72D297353CC}">
              <c16:uniqueId val="{00000001-2E12-EA46-9E84-054934222DFC}"/>
            </c:ext>
          </c:extLst>
        </c:ser>
        <c:dLbls>
          <c:showLegendKey val="0"/>
          <c:showVal val="0"/>
          <c:showCatName val="0"/>
          <c:showSerName val="0"/>
          <c:showPercent val="0"/>
          <c:showBubbleSize val="0"/>
        </c:dLbls>
        <c:gapWidth val="219"/>
        <c:overlap val="-27"/>
        <c:axId val="860771455"/>
        <c:axId val="860818015"/>
      </c:barChart>
      <c:catAx>
        <c:axId val="860771455"/>
        <c:scaling>
          <c:orientation val="minMax"/>
        </c:scaling>
        <c:delete val="0"/>
        <c:axPos val="b"/>
        <c:numFmt formatCode="General" sourceLinked="1"/>
        <c:majorTickMark val="none"/>
        <c:minorTickMark val="none"/>
        <c:tickLblPos val="nextTo"/>
        <c:spPr>
          <a:noFill/>
          <a:ln w="9525" cap="flat" cmpd="sng" algn="ctr">
            <a:solidFill>
              <a:srgbClr val="000000"/>
            </a:solidFill>
            <a:round/>
          </a:ln>
          <a:effectLst/>
        </c:spPr>
        <c:txPr>
          <a:bodyPr rot="-60000000" spcFirstLastPara="1" vertOverflow="ellipsis" vert="horz" wrap="square" anchor="ctr" anchorCtr="1"/>
          <a:lstStyle/>
          <a:p>
            <a:pPr>
              <a:defRPr sz="900" b="0" i="0" u="none" strike="noStrike" kern="1200" baseline="0">
                <a:solidFill>
                  <a:srgbClr val="000000"/>
                </a:solidFill>
                <a:latin typeface="+mn-lt"/>
                <a:ea typeface="+mn-ea"/>
                <a:cs typeface="+mn-cs"/>
              </a:defRPr>
            </a:pPr>
            <a:endParaRPr lang="nl-NL"/>
          </a:p>
        </c:txPr>
        <c:crossAx val="860818015"/>
        <c:crosses val="autoZero"/>
        <c:auto val="1"/>
        <c:lblAlgn val="ctr"/>
        <c:lblOffset val="100"/>
        <c:noMultiLvlLbl val="0"/>
      </c:catAx>
      <c:valAx>
        <c:axId val="860818015"/>
        <c:scaling>
          <c:orientation val="minMax"/>
        </c:scaling>
        <c:delete val="1"/>
        <c:axPos val="l"/>
        <c:numFmt formatCode="General" sourceLinked="1"/>
        <c:majorTickMark val="none"/>
        <c:minorTickMark val="none"/>
        <c:tickLblPos val="nextTo"/>
        <c:crossAx val="860771455"/>
        <c:crosses val="autoZero"/>
        <c:crossBetween val="between"/>
      </c:valAx>
      <c:spPr>
        <a:noFill/>
        <a:ln>
          <a:noFill/>
        </a:ln>
        <a:effectLst/>
      </c:spPr>
    </c:plotArea>
    <c:legend>
      <c:legendPos val="l"/>
      <c:overlay val="0"/>
      <c:spPr>
        <a:noFill/>
        <a:ln>
          <a:noFill/>
        </a:ln>
        <a:effectLst/>
      </c:spPr>
      <c:txPr>
        <a:bodyPr rot="0" spcFirstLastPara="1" vertOverflow="ellipsis" vert="horz" wrap="square" anchor="ctr" anchorCtr="1"/>
        <a:lstStyle/>
        <a:p>
          <a:pPr>
            <a:defRPr sz="1200" b="0" i="0" u="none" strike="noStrike" kern="1200" baseline="0">
              <a:solidFill>
                <a:srgbClr val="000000"/>
              </a:solidFill>
              <a:latin typeface="+mn-lt"/>
              <a:ea typeface="+mn-ea"/>
              <a:cs typeface="+mn-cs"/>
            </a:defRPr>
          </a:pPr>
          <a:endParaRPr lang="nl-NL"/>
        </a:p>
      </c:txPr>
    </c:legend>
    <c:plotVisOnly val="1"/>
    <c:dispBlanksAs val="gap"/>
    <c:showDLblsOverMax val="0"/>
  </c:chart>
  <c:spPr>
    <a:solidFill>
      <a:schemeClr val="bg1">
        <a:lumMod val="95000"/>
      </a:schemeClr>
    </a:solidFill>
    <a:ln w="9525" cap="flat" cmpd="sng" algn="ctr">
      <a:noFill/>
      <a:round/>
    </a:ln>
    <a:effectLst/>
  </c:spPr>
  <c:txPr>
    <a:bodyPr/>
    <a:lstStyle/>
    <a:p>
      <a:pPr>
        <a:defRPr/>
      </a:pPr>
      <a:endParaRPr lang="nl-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tx1"/>
                </a:solidFill>
              </a:rPr>
              <a:t>% Uitgevoerde thema's t.o.v. ambitie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bar"/>
        <c:grouping val="clustered"/>
        <c:varyColors val="0"/>
        <c:ser>
          <c:idx val="0"/>
          <c:order val="0"/>
          <c:tx>
            <c:strRef>
              <c:f>'5. Mastersheet'!$H$20</c:f>
              <c:strCache>
                <c:ptCount val="1"/>
                <c:pt idx="0">
                  <c:v>% Thema's toegepast</c:v>
                </c:pt>
              </c:strCache>
            </c:strRef>
          </c:tx>
          <c:spPr>
            <a:solidFill>
              <a:srgbClr val="F39800"/>
            </a:solidFill>
            <a:ln>
              <a:noFill/>
            </a:ln>
            <a:effectLst/>
          </c:spPr>
          <c:invertIfNegative val="0"/>
          <c:dPt>
            <c:idx val="0"/>
            <c:invertIfNegative val="0"/>
            <c:bubble3D val="0"/>
            <c:spPr>
              <a:solidFill>
                <a:srgbClr val="67A344"/>
              </a:solidFill>
              <a:ln>
                <a:noFill/>
              </a:ln>
              <a:effectLst/>
            </c:spPr>
            <c:extLst>
              <c:ext xmlns:c16="http://schemas.microsoft.com/office/drawing/2014/chart" uri="{C3380CC4-5D6E-409C-BE32-E72D297353CC}">
                <c16:uniqueId val="{00000001-3BC1-A648-96C1-5C71B64F4222}"/>
              </c:ext>
            </c:extLst>
          </c:dPt>
          <c:dPt>
            <c:idx val="1"/>
            <c:invertIfNegative val="0"/>
            <c:bubble3D val="0"/>
            <c:spPr>
              <a:solidFill>
                <a:srgbClr val="598066"/>
              </a:solidFill>
              <a:ln>
                <a:noFill/>
              </a:ln>
              <a:effectLst/>
            </c:spPr>
            <c:extLst>
              <c:ext xmlns:c16="http://schemas.microsoft.com/office/drawing/2014/chart" uri="{C3380CC4-5D6E-409C-BE32-E72D297353CC}">
                <c16:uniqueId val="{00000003-3BC1-A648-96C1-5C71B64F4222}"/>
              </c:ext>
            </c:extLst>
          </c:dPt>
          <c:dPt>
            <c:idx val="2"/>
            <c:invertIfNegative val="0"/>
            <c:bubble3D val="0"/>
            <c:spPr>
              <a:solidFill>
                <a:srgbClr val="3D9AD3"/>
              </a:solidFill>
              <a:ln>
                <a:noFill/>
              </a:ln>
              <a:effectLst/>
            </c:spPr>
            <c:extLst>
              <c:ext xmlns:c16="http://schemas.microsoft.com/office/drawing/2014/chart" uri="{C3380CC4-5D6E-409C-BE32-E72D297353CC}">
                <c16:uniqueId val="{00000005-3BC1-A648-96C1-5C71B64F4222}"/>
              </c:ext>
            </c:extLst>
          </c:dPt>
          <c:dPt>
            <c:idx val="3"/>
            <c:invertIfNegative val="0"/>
            <c:bubble3D val="0"/>
            <c:spPr>
              <a:solidFill>
                <a:srgbClr val="BC3C84"/>
              </a:solidFill>
              <a:ln>
                <a:noFill/>
              </a:ln>
              <a:effectLst/>
            </c:spPr>
            <c:extLst>
              <c:ext xmlns:c16="http://schemas.microsoft.com/office/drawing/2014/chart" uri="{C3380CC4-5D6E-409C-BE32-E72D297353CC}">
                <c16:uniqueId val="{00000007-3BC1-A648-96C1-5C71B64F4222}"/>
              </c:ext>
            </c:extLst>
          </c:dPt>
          <c:dPt>
            <c:idx val="4"/>
            <c:invertIfNegative val="0"/>
            <c:bubble3D val="0"/>
            <c:spPr>
              <a:solidFill>
                <a:srgbClr val="E7903C"/>
              </a:solidFill>
              <a:ln>
                <a:noFill/>
              </a:ln>
              <a:effectLst/>
            </c:spPr>
            <c:extLst>
              <c:ext xmlns:c16="http://schemas.microsoft.com/office/drawing/2014/chart" uri="{C3380CC4-5D6E-409C-BE32-E72D297353CC}">
                <c16:uniqueId val="{00000009-3BC1-A648-96C1-5C71B64F4222}"/>
              </c:ext>
            </c:extLst>
          </c:dPt>
          <c:dPt>
            <c:idx val="5"/>
            <c:invertIfNegative val="0"/>
            <c:bubble3D val="0"/>
            <c:spPr>
              <a:solidFill>
                <a:srgbClr val="FCC549"/>
              </a:solidFill>
              <a:ln>
                <a:noFill/>
              </a:ln>
              <a:effectLst/>
            </c:spPr>
            <c:extLst>
              <c:ext xmlns:c16="http://schemas.microsoft.com/office/drawing/2014/chart" uri="{C3380CC4-5D6E-409C-BE32-E72D297353CC}">
                <c16:uniqueId val="{0000000B-3BC1-A648-96C1-5C71B64F4222}"/>
              </c:ext>
            </c:extLst>
          </c:dPt>
          <c:dPt>
            <c:idx val="6"/>
            <c:invertIfNegative val="0"/>
            <c:bubble3D val="0"/>
            <c:spPr>
              <a:solidFill>
                <a:srgbClr val="000000"/>
              </a:solidFill>
              <a:ln>
                <a:noFill/>
              </a:ln>
              <a:effectLst/>
            </c:spPr>
            <c:extLst>
              <c:ext xmlns:c16="http://schemas.microsoft.com/office/drawing/2014/chart" uri="{C3380CC4-5D6E-409C-BE32-E72D297353CC}">
                <c16:uniqueId val="{0000000D-3BC1-A648-96C1-5C71B64F4222}"/>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nl-NL"/>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 Mastersheet'!$B$21:$B$27</c:f>
              <c:strCache>
                <c:ptCount val="7"/>
                <c:pt idx="0">
                  <c:v>Klimaat</c:v>
                </c:pt>
                <c:pt idx="1">
                  <c:v>Milieu</c:v>
                </c:pt>
                <c:pt idx="2">
                  <c:v>Circulair</c:v>
                </c:pt>
                <c:pt idx="3">
                  <c:v>Ketenverantwoordelijkheid</c:v>
                </c:pt>
                <c:pt idx="4">
                  <c:v>Diversiteit &amp; Inclusie</c:v>
                </c:pt>
                <c:pt idx="5">
                  <c:v>Social Return</c:v>
                </c:pt>
                <c:pt idx="6">
                  <c:v>Totaal</c:v>
                </c:pt>
              </c:strCache>
            </c:strRef>
          </c:cat>
          <c:val>
            <c:numRef>
              <c:f>'5. Mastersheet'!$H$21:$H$27</c:f>
              <c:numCache>
                <c:formatCode>0%</c:formatCode>
                <c:ptCount val="7"/>
                <c:pt idx="0">
                  <c:v>0.75</c:v>
                </c:pt>
                <c:pt idx="1">
                  <c:v>1</c:v>
                </c:pt>
                <c:pt idx="2">
                  <c:v>0.5</c:v>
                </c:pt>
                <c:pt idx="3">
                  <c:v>0.5</c:v>
                </c:pt>
                <c:pt idx="4">
                  <c:v>0.5</c:v>
                </c:pt>
                <c:pt idx="5">
                  <c:v>1</c:v>
                </c:pt>
                <c:pt idx="6">
                  <c:v>0.73684210526315785</c:v>
                </c:pt>
              </c:numCache>
            </c:numRef>
          </c:val>
          <c:extLst>
            <c:ext xmlns:c16="http://schemas.microsoft.com/office/drawing/2014/chart" uri="{C3380CC4-5D6E-409C-BE32-E72D297353CC}">
              <c16:uniqueId val="{0000000E-3BC1-A648-96C1-5C71B64F4222}"/>
            </c:ext>
          </c:extLst>
        </c:ser>
        <c:ser>
          <c:idx val="1"/>
          <c:order val="1"/>
          <c:tx>
            <c:strRef>
              <c:f>'5. Mastersheet'!$I$20</c:f>
              <c:strCache>
                <c:ptCount val="1"/>
                <c:pt idx="0">
                  <c:v>Checklijn</c:v>
                </c:pt>
              </c:strCache>
            </c:strRef>
          </c:tx>
          <c:spPr>
            <a:noFill/>
            <a:ln>
              <a:solidFill>
                <a:schemeClr val="tx1"/>
              </a:solidFill>
            </a:ln>
            <a:effectLst/>
          </c:spPr>
          <c:invertIfNegative val="0"/>
          <c:cat>
            <c:strRef>
              <c:f>'5. Mastersheet'!$B$21:$B$27</c:f>
              <c:strCache>
                <c:ptCount val="7"/>
                <c:pt idx="0">
                  <c:v>Klimaat</c:v>
                </c:pt>
                <c:pt idx="1">
                  <c:v>Milieu</c:v>
                </c:pt>
                <c:pt idx="2">
                  <c:v>Circulair</c:v>
                </c:pt>
                <c:pt idx="3">
                  <c:v>Ketenverantwoordelijkheid</c:v>
                </c:pt>
                <c:pt idx="4">
                  <c:v>Diversiteit &amp; Inclusie</c:v>
                </c:pt>
                <c:pt idx="5">
                  <c:v>Social Return</c:v>
                </c:pt>
                <c:pt idx="6">
                  <c:v>Totaal</c:v>
                </c:pt>
              </c:strCache>
            </c:strRef>
          </c:cat>
          <c:val>
            <c:numRef>
              <c:f>'5. Mastersheet'!$I$21:$I$27</c:f>
              <c:numCache>
                <c:formatCode>0%</c:formatCode>
                <c:ptCount val="7"/>
                <c:pt idx="0">
                  <c:v>1</c:v>
                </c:pt>
                <c:pt idx="1">
                  <c:v>1</c:v>
                </c:pt>
                <c:pt idx="2">
                  <c:v>1</c:v>
                </c:pt>
                <c:pt idx="3">
                  <c:v>1</c:v>
                </c:pt>
                <c:pt idx="4">
                  <c:v>1</c:v>
                </c:pt>
                <c:pt idx="5">
                  <c:v>1</c:v>
                </c:pt>
                <c:pt idx="6">
                  <c:v>1</c:v>
                </c:pt>
              </c:numCache>
            </c:numRef>
          </c:val>
          <c:extLst>
            <c:ext xmlns:c16="http://schemas.microsoft.com/office/drawing/2014/chart" uri="{C3380CC4-5D6E-409C-BE32-E72D297353CC}">
              <c16:uniqueId val="{0000000F-3BC1-A648-96C1-5C71B64F4222}"/>
            </c:ext>
          </c:extLst>
        </c:ser>
        <c:dLbls>
          <c:showLegendKey val="0"/>
          <c:showVal val="0"/>
          <c:showCatName val="0"/>
          <c:showSerName val="0"/>
          <c:showPercent val="0"/>
          <c:showBubbleSize val="0"/>
        </c:dLbls>
        <c:gapWidth val="182"/>
        <c:overlap val="100"/>
        <c:axId val="545692623"/>
        <c:axId val="545712319"/>
      </c:barChart>
      <c:catAx>
        <c:axId val="545692623"/>
        <c:scaling>
          <c:orientation val="minMax"/>
        </c:scaling>
        <c:delete val="0"/>
        <c:axPos val="l"/>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1100" b="1" i="0" u="none" strike="noStrike" kern="1200" baseline="0">
                <a:solidFill>
                  <a:schemeClr val="tx1"/>
                </a:solidFill>
                <a:latin typeface="+mn-lt"/>
                <a:ea typeface="+mn-ea"/>
                <a:cs typeface="+mn-cs"/>
              </a:defRPr>
            </a:pPr>
            <a:endParaRPr lang="nl-NL"/>
          </a:p>
        </c:txPr>
        <c:crossAx val="545712319"/>
        <c:crosses val="autoZero"/>
        <c:auto val="1"/>
        <c:lblAlgn val="ctr"/>
        <c:lblOffset val="100"/>
        <c:noMultiLvlLbl val="0"/>
      </c:catAx>
      <c:valAx>
        <c:axId val="545712319"/>
        <c:scaling>
          <c:orientation val="minMax"/>
        </c:scaling>
        <c:delete val="1"/>
        <c:axPos val="b"/>
        <c:numFmt formatCode="0%" sourceLinked="1"/>
        <c:majorTickMark val="none"/>
        <c:minorTickMark val="none"/>
        <c:tickLblPos val="nextTo"/>
        <c:crossAx val="545692623"/>
        <c:crosses val="autoZero"/>
        <c:crossBetween val="between"/>
      </c:valAx>
      <c:spPr>
        <a:noFill/>
        <a:ln>
          <a:noFill/>
        </a:ln>
        <a:effectLst/>
      </c:spPr>
    </c:plotArea>
    <c:plotVisOnly val="1"/>
    <c:dispBlanksAs val="gap"/>
    <c:showDLblsOverMax val="0"/>
  </c:chart>
  <c:spPr>
    <a:solidFill>
      <a:schemeClr val="bg1">
        <a:lumMod val="95000"/>
      </a:schemeClr>
    </a:solidFill>
    <a:ln w="9525" cap="flat" cmpd="sng" algn="ctr">
      <a:no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2</xdr:col>
      <xdr:colOff>1210797</xdr:colOff>
      <xdr:row>6</xdr:row>
      <xdr:rowOff>2795</xdr:rowOff>
    </xdr:from>
    <xdr:to>
      <xdr:col>2</xdr:col>
      <xdr:colOff>2041438</xdr:colOff>
      <xdr:row>6</xdr:row>
      <xdr:rowOff>2795</xdr:rowOff>
    </xdr:to>
    <xdr:grpSp>
      <xdr:nvGrpSpPr>
        <xdr:cNvPr id="2" name="Group 35">
          <a:extLst>
            <a:ext uri="{FF2B5EF4-FFF2-40B4-BE49-F238E27FC236}">
              <a16:creationId xmlns:a16="http://schemas.microsoft.com/office/drawing/2014/main" id="{00000000-0008-0000-0000-000002000000}"/>
            </a:ext>
          </a:extLst>
        </xdr:cNvPr>
        <xdr:cNvGrpSpPr/>
      </xdr:nvGrpSpPr>
      <xdr:grpSpPr>
        <a:xfrm>
          <a:off x="2556997" y="3558795"/>
          <a:ext cx="830641" cy="0"/>
          <a:chOff x="18834821" y="9077438"/>
          <a:chExt cx="830641" cy="852113"/>
        </a:xfrm>
      </xdr:grpSpPr>
      <xdr:sp macro="" textlink="">
        <xdr:nvSpPr>
          <xdr:cNvPr id="3" name="Oval 32">
            <a:extLst>
              <a:ext uri="{FF2B5EF4-FFF2-40B4-BE49-F238E27FC236}">
                <a16:creationId xmlns:a16="http://schemas.microsoft.com/office/drawing/2014/main" id="{00000000-0008-0000-0000-000003000000}"/>
              </a:ext>
            </a:extLst>
          </xdr:cNvPr>
          <xdr:cNvSpPr/>
        </xdr:nvSpPr>
        <xdr:spPr>
          <a:xfrm>
            <a:off x="18834821" y="9077438"/>
            <a:ext cx="830641" cy="852113"/>
          </a:xfrm>
          <a:prstGeom prst="ellipse">
            <a:avLst/>
          </a:prstGeom>
          <a:solidFill>
            <a:srgbClr val="D9EBF7"/>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endParaRPr lang="en-US" sz="1463"/>
          </a:p>
        </xdr:txBody>
      </xdr:sp>
      <xdr:pic>
        <xdr:nvPicPr>
          <xdr:cNvPr id="4" name="Picture 3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1"/>
          <a:srcRect l="60842" t="29270" r="26634" b="56544"/>
          <a:stretch/>
        </xdr:blipFill>
        <xdr:spPr>
          <a:xfrm>
            <a:off x="18938049" y="9206137"/>
            <a:ext cx="573020" cy="564389"/>
          </a:xfrm>
          <a:prstGeom prst="rect">
            <a:avLst/>
          </a:prstGeom>
        </xdr:spPr>
      </xdr:pic>
    </xdr:grpSp>
    <xdr:clientData/>
  </xdr:twoCellAnchor>
  <xdr:twoCellAnchor>
    <xdr:from>
      <xdr:col>2</xdr:col>
      <xdr:colOff>1223700</xdr:colOff>
      <xdr:row>5</xdr:row>
      <xdr:rowOff>742</xdr:rowOff>
    </xdr:from>
    <xdr:to>
      <xdr:col>2</xdr:col>
      <xdr:colOff>2069698</xdr:colOff>
      <xdr:row>5</xdr:row>
      <xdr:rowOff>742</xdr:rowOff>
    </xdr:to>
    <xdr:grpSp>
      <xdr:nvGrpSpPr>
        <xdr:cNvPr id="5" name="Group 18">
          <a:extLst>
            <a:ext uri="{FF2B5EF4-FFF2-40B4-BE49-F238E27FC236}">
              <a16:creationId xmlns:a16="http://schemas.microsoft.com/office/drawing/2014/main" id="{00000000-0008-0000-0000-000005000000}"/>
            </a:ext>
          </a:extLst>
        </xdr:cNvPr>
        <xdr:cNvGrpSpPr/>
      </xdr:nvGrpSpPr>
      <xdr:grpSpPr>
        <a:xfrm>
          <a:off x="2569900" y="2020042"/>
          <a:ext cx="845998" cy="0"/>
          <a:chOff x="14063813" y="3940741"/>
          <a:chExt cx="874295" cy="872715"/>
        </a:xfrm>
      </xdr:grpSpPr>
      <xdr:sp macro="" textlink="">
        <xdr:nvSpPr>
          <xdr:cNvPr id="6" name="Oval 19">
            <a:extLst>
              <a:ext uri="{FF2B5EF4-FFF2-40B4-BE49-F238E27FC236}">
                <a16:creationId xmlns:a16="http://schemas.microsoft.com/office/drawing/2014/main" id="{00000000-0008-0000-0000-000006000000}"/>
              </a:ext>
            </a:extLst>
          </xdr:cNvPr>
          <xdr:cNvSpPr/>
        </xdr:nvSpPr>
        <xdr:spPr>
          <a:xfrm>
            <a:off x="14063813" y="3940741"/>
            <a:ext cx="874295" cy="872715"/>
          </a:xfrm>
          <a:prstGeom prst="ellipse">
            <a:avLst/>
          </a:prstGeom>
          <a:solidFill>
            <a:srgbClr val="E1EDD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sz="1463"/>
          </a:p>
        </xdr:txBody>
      </xdr:sp>
      <xdr:pic>
        <xdr:nvPicPr>
          <xdr:cNvPr id="7" name="Picture 20">
            <a:extLst>
              <a:ext uri="{FF2B5EF4-FFF2-40B4-BE49-F238E27FC236}">
                <a16:creationId xmlns:a16="http://schemas.microsoft.com/office/drawing/2014/main" id="{00000000-0008-0000-0000-000007000000}"/>
              </a:ext>
            </a:extLst>
          </xdr:cNvPr>
          <xdr:cNvPicPr>
            <a:picLocks noChangeAspect="1"/>
          </xdr:cNvPicPr>
        </xdr:nvPicPr>
        <xdr:blipFill rotWithShape="1">
          <a:blip xmlns:r="http://schemas.openxmlformats.org/officeDocument/2006/relationships" r:embed="rId1"/>
          <a:srcRect l="39726" t="12817" r="46579" b="69033"/>
          <a:stretch/>
        </xdr:blipFill>
        <xdr:spPr>
          <a:xfrm>
            <a:off x="14192147" y="4075898"/>
            <a:ext cx="594762" cy="629485"/>
          </a:xfrm>
          <a:prstGeom prst="rect">
            <a:avLst/>
          </a:prstGeom>
        </xdr:spPr>
      </xdr:pic>
    </xdr:grpSp>
    <xdr:clientData/>
  </xdr:twoCellAnchor>
  <xdr:oneCellAnchor>
    <xdr:from>
      <xdr:col>4</xdr:col>
      <xdr:colOff>1009650</xdr:colOff>
      <xdr:row>2</xdr:row>
      <xdr:rowOff>559719</xdr:rowOff>
    </xdr:from>
    <xdr:ext cx="646895" cy="694374"/>
    <xdr:pic>
      <xdr:nvPicPr>
        <xdr:cNvPr id="8" name="Afbeelding 65">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2"/>
        <a:stretch>
          <a:fillRect/>
        </a:stretch>
      </xdr:blipFill>
      <xdr:spPr>
        <a:xfrm>
          <a:off x="3359150" y="610519"/>
          <a:ext cx="646895" cy="694374"/>
        </a:xfrm>
        <a:prstGeom prst="rect">
          <a:avLst/>
        </a:prstGeom>
      </xdr:spPr>
    </xdr:pic>
    <xdr:clientData/>
  </xdr:oneCellAnchor>
  <xdr:oneCellAnchor>
    <xdr:from>
      <xdr:col>6</xdr:col>
      <xdr:colOff>994105</xdr:colOff>
      <xdr:row>2</xdr:row>
      <xdr:rowOff>561595</xdr:rowOff>
    </xdr:from>
    <xdr:ext cx="661236" cy="692498"/>
    <xdr:pic>
      <xdr:nvPicPr>
        <xdr:cNvPr id="9" name="Afbeelding 66">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3"/>
        <a:stretch>
          <a:fillRect/>
        </a:stretch>
      </xdr:blipFill>
      <xdr:spPr>
        <a:xfrm>
          <a:off x="4715205" y="612395"/>
          <a:ext cx="661236" cy="692498"/>
        </a:xfrm>
        <a:prstGeom prst="rect">
          <a:avLst/>
        </a:prstGeom>
      </xdr:spPr>
    </xdr:pic>
    <xdr:clientData/>
  </xdr:oneCellAnchor>
  <xdr:oneCellAnchor>
    <xdr:from>
      <xdr:col>8</xdr:col>
      <xdr:colOff>789901</xdr:colOff>
      <xdr:row>3</xdr:row>
      <xdr:rowOff>80751</xdr:rowOff>
    </xdr:from>
    <xdr:ext cx="835208" cy="563742"/>
    <xdr:pic>
      <xdr:nvPicPr>
        <xdr:cNvPr id="10" name="Afbeelding 67">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4"/>
        <a:stretch>
          <a:fillRect/>
        </a:stretch>
      </xdr:blipFill>
      <xdr:spPr>
        <a:xfrm>
          <a:off x="6060401" y="690351"/>
          <a:ext cx="835208" cy="563742"/>
        </a:xfrm>
        <a:prstGeom prst="rect">
          <a:avLst/>
        </a:prstGeom>
      </xdr:spPr>
    </xdr:pic>
    <xdr:clientData/>
  </xdr:oneCellAnchor>
  <xdr:oneCellAnchor>
    <xdr:from>
      <xdr:col>10</xdr:col>
      <xdr:colOff>845704</xdr:colOff>
      <xdr:row>2</xdr:row>
      <xdr:rowOff>476250</xdr:rowOff>
    </xdr:from>
    <xdr:ext cx="753108" cy="777843"/>
    <xdr:pic>
      <xdr:nvPicPr>
        <xdr:cNvPr id="11" name="Afbeelding 68">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5"/>
        <a:stretch>
          <a:fillRect/>
        </a:stretch>
      </xdr:blipFill>
      <xdr:spPr>
        <a:xfrm>
          <a:off x="7398904" y="603250"/>
          <a:ext cx="753108" cy="777843"/>
        </a:xfrm>
        <a:prstGeom prst="rect">
          <a:avLst/>
        </a:prstGeom>
      </xdr:spPr>
    </xdr:pic>
    <xdr:clientData/>
  </xdr:oneCellAnchor>
  <xdr:oneCellAnchor>
    <xdr:from>
      <xdr:col>12</xdr:col>
      <xdr:colOff>810875</xdr:colOff>
      <xdr:row>3</xdr:row>
      <xdr:rowOff>31638</xdr:rowOff>
    </xdr:from>
    <xdr:ext cx="948552" cy="612855"/>
    <xdr:pic>
      <xdr:nvPicPr>
        <xdr:cNvPr id="12" name="Afbeelding 69">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6"/>
        <a:stretch>
          <a:fillRect/>
        </a:stretch>
      </xdr:blipFill>
      <xdr:spPr>
        <a:xfrm>
          <a:off x="8748375" y="641238"/>
          <a:ext cx="948552" cy="612855"/>
        </a:xfrm>
        <a:prstGeom prst="rect">
          <a:avLst/>
        </a:prstGeom>
      </xdr:spPr>
    </xdr:pic>
    <xdr:clientData/>
  </xdr:oneCellAnchor>
  <xdr:twoCellAnchor>
    <xdr:from>
      <xdr:col>2</xdr:col>
      <xdr:colOff>953501</xdr:colOff>
      <xdr:row>7</xdr:row>
      <xdr:rowOff>131905</xdr:rowOff>
    </xdr:from>
    <xdr:to>
      <xdr:col>2</xdr:col>
      <xdr:colOff>1745501</xdr:colOff>
      <xdr:row>7</xdr:row>
      <xdr:rowOff>923905</xdr:rowOff>
    </xdr:to>
    <xdr:grpSp>
      <xdr:nvGrpSpPr>
        <xdr:cNvPr id="13" name="Group 1">
          <a:extLst>
            <a:ext uri="{FF2B5EF4-FFF2-40B4-BE49-F238E27FC236}">
              <a16:creationId xmlns:a16="http://schemas.microsoft.com/office/drawing/2014/main" id="{00000000-0008-0000-0000-00000D000000}"/>
            </a:ext>
          </a:extLst>
        </xdr:cNvPr>
        <xdr:cNvGrpSpPr/>
      </xdr:nvGrpSpPr>
      <xdr:grpSpPr>
        <a:xfrm>
          <a:off x="2299701" y="5224605"/>
          <a:ext cx="792000" cy="792000"/>
          <a:chOff x="25619265" y="8035561"/>
          <a:chExt cx="863666" cy="857558"/>
        </a:xfrm>
      </xdr:grpSpPr>
      <xdr:sp macro="" textlink="">
        <xdr:nvSpPr>
          <xdr:cNvPr id="14" name="Oval 30">
            <a:extLst>
              <a:ext uri="{FF2B5EF4-FFF2-40B4-BE49-F238E27FC236}">
                <a16:creationId xmlns:a16="http://schemas.microsoft.com/office/drawing/2014/main" id="{00000000-0008-0000-0000-00000E000000}"/>
              </a:ext>
            </a:extLst>
          </xdr:cNvPr>
          <xdr:cNvSpPr/>
        </xdr:nvSpPr>
        <xdr:spPr>
          <a:xfrm>
            <a:off x="25619265" y="8035561"/>
            <a:ext cx="863666" cy="857558"/>
          </a:xfrm>
          <a:prstGeom prst="ellipse">
            <a:avLst/>
          </a:prstGeom>
          <a:solidFill>
            <a:srgbClr val="DFE6E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sz="1463"/>
          </a:p>
        </xdr:txBody>
      </xdr:sp>
      <xdr:pic>
        <xdr:nvPicPr>
          <xdr:cNvPr id="15" name="Picture 31">
            <a:extLst>
              <a:ext uri="{FF2B5EF4-FFF2-40B4-BE49-F238E27FC236}">
                <a16:creationId xmlns:a16="http://schemas.microsoft.com/office/drawing/2014/main" id="{00000000-0008-0000-0000-00000F000000}"/>
              </a:ext>
            </a:extLst>
          </xdr:cNvPr>
          <xdr:cNvPicPr>
            <a:picLocks noChangeAspect="1"/>
          </xdr:cNvPicPr>
        </xdr:nvPicPr>
        <xdr:blipFill rotWithShape="1">
          <a:blip xmlns:r="http://schemas.openxmlformats.org/officeDocument/2006/relationships" r:embed="rId7"/>
          <a:srcRect l="19301" t="27654" r="67307" b="56600"/>
          <a:stretch/>
        </xdr:blipFill>
        <xdr:spPr>
          <a:xfrm>
            <a:off x="25723598" y="8172190"/>
            <a:ext cx="601316" cy="572419"/>
          </a:xfrm>
          <a:prstGeom prst="rect">
            <a:avLst/>
          </a:prstGeom>
          <a:ln>
            <a:noFill/>
          </a:ln>
        </xdr:spPr>
      </xdr:pic>
    </xdr:grpSp>
    <xdr:clientData/>
  </xdr:twoCellAnchor>
  <xdr:twoCellAnchor>
    <xdr:from>
      <xdr:col>2</xdr:col>
      <xdr:colOff>953501</xdr:colOff>
      <xdr:row>6</xdr:row>
      <xdr:rowOff>177295</xdr:rowOff>
    </xdr:from>
    <xdr:to>
      <xdr:col>2</xdr:col>
      <xdr:colOff>1745501</xdr:colOff>
      <xdr:row>6</xdr:row>
      <xdr:rowOff>969295</xdr:rowOff>
    </xdr:to>
    <xdr:grpSp>
      <xdr:nvGrpSpPr>
        <xdr:cNvPr id="16" name="Group 35">
          <a:extLst>
            <a:ext uri="{FF2B5EF4-FFF2-40B4-BE49-F238E27FC236}">
              <a16:creationId xmlns:a16="http://schemas.microsoft.com/office/drawing/2014/main" id="{00000000-0008-0000-0000-000010000000}"/>
            </a:ext>
          </a:extLst>
        </xdr:cNvPr>
        <xdr:cNvGrpSpPr/>
      </xdr:nvGrpSpPr>
      <xdr:grpSpPr>
        <a:xfrm>
          <a:off x="2299701" y="3733295"/>
          <a:ext cx="792000" cy="792000"/>
          <a:chOff x="18834821" y="9077438"/>
          <a:chExt cx="830641" cy="852113"/>
        </a:xfrm>
      </xdr:grpSpPr>
      <xdr:sp macro="" textlink="">
        <xdr:nvSpPr>
          <xdr:cNvPr id="17" name="Oval 32">
            <a:extLst>
              <a:ext uri="{FF2B5EF4-FFF2-40B4-BE49-F238E27FC236}">
                <a16:creationId xmlns:a16="http://schemas.microsoft.com/office/drawing/2014/main" id="{00000000-0008-0000-0000-000011000000}"/>
              </a:ext>
            </a:extLst>
          </xdr:cNvPr>
          <xdr:cNvSpPr/>
        </xdr:nvSpPr>
        <xdr:spPr>
          <a:xfrm>
            <a:off x="18834821" y="9077438"/>
            <a:ext cx="830641" cy="852113"/>
          </a:xfrm>
          <a:prstGeom prst="ellipse">
            <a:avLst/>
          </a:prstGeom>
          <a:solidFill>
            <a:srgbClr val="D9EBF7"/>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endParaRPr lang="en-US" sz="1463"/>
          </a:p>
        </xdr:txBody>
      </xdr:sp>
      <xdr:pic>
        <xdr:nvPicPr>
          <xdr:cNvPr id="18" name="Picture 33">
            <a:extLst>
              <a:ext uri="{FF2B5EF4-FFF2-40B4-BE49-F238E27FC236}">
                <a16:creationId xmlns:a16="http://schemas.microsoft.com/office/drawing/2014/main" id="{00000000-0008-0000-0000-000012000000}"/>
              </a:ext>
            </a:extLst>
          </xdr:cNvPr>
          <xdr:cNvPicPr>
            <a:picLocks noChangeAspect="1"/>
          </xdr:cNvPicPr>
        </xdr:nvPicPr>
        <xdr:blipFill rotWithShape="1">
          <a:blip xmlns:r="http://schemas.openxmlformats.org/officeDocument/2006/relationships" r:embed="rId1"/>
          <a:srcRect l="60842" t="29270" r="26634" b="56544"/>
          <a:stretch/>
        </xdr:blipFill>
        <xdr:spPr>
          <a:xfrm>
            <a:off x="18956212" y="9224770"/>
            <a:ext cx="573020" cy="564389"/>
          </a:xfrm>
          <a:prstGeom prst="rect">
            <a:avLst/>
          </a:prstGeom>
          <a:ln>
            <a:noFill/>
          </a:ln>
        </xdr:spPr>
      </xdr:pic>
    </xdr:grpSp>
    <xdr:clientData/>
  </xdr:twoCellAnchor>
  <xdr:twoCellAnchor>
    <xdr:from>
      <xdr:col>2</xdr:col>
      <xdr:colOff>953501</xdr:colOff>
      <xdr:row>5</xdr:row>
      <xdr:rowOff>285750</xdr:rowOff>
    </xdr:from>
    <xdr:to>
      <xdr:col>2</xdr:col>
      <xdr:colOff>1745501</xdr:colOff>
      <xdr:row>5</xdr:row>
      <xdr:rowOff>1077750</xdr:rowOff>
    </xdr:to>
    <xdr:grpSp>
      <xdr:nvGrpSpPr>
        <xdr:cNvPr id="19" name="Group 18">
          <a:extLst>
            <a:ext uri="{FF2B5EF4-FFF2-40B4-BE49-F238E27FC236}">
              <a16:creationId xmlns:a16="http://schemas.microsoft.com/office/drawing/2014/main" id="{00000000-0008-0000-0000-000013000000}"/>
            </a:ext>
          </a:extLst>
        </xdr:cNvPr>
        <xdr:cNvGrpSpPr/>
      </xdr:nvGrpSpPr>
      <xdr:grpSpPr>
        <a:xfrm>
          <a:off x="2299701" y="2305050"/>
          <a:ext cx="792000" cy="792000"/>
          <a:chOff x="14063813" y="3940741"/>
          <a:chExt cx="874295" cy="872715"/>
        </a:xfrm>
      </xdr:grpSpPr>
      <xdr:sp macro="" textlink="">
        <xdr:nvSpPr>
          <xdr:cNvPr id="20" name="Oval 19">
            <a:extLst>
              <a:ext uri="{FF2B5EF4-FFF2-40B4-BE49-F238E27FC236}">
                <a16:creationId xmlns:a16="http://schemas.microsoft.com/office/drawing/2014/main" id="{00000000-0008-0000-0000-000014000000}"/>
              </a:ext>
            </a:extLst>
          </xdr:cNvPr>
          <xdr:cNvSpPr/>
        </xdr:nvSpPr>
        <xdr:spPr>
          <a:xfrm>
            <a:off x="14063813" y="3940741"/>
            <a:ext cx="874295" cy="872715"/>
          </a:xfrm>
          <a:prstGeom prst="ellipse">
            <a:avLst/>
          </a:prstGeom>
          <a:solidFill>
            <a:srgbClr val="E1EDDB"/>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sz="1463"/>
          </a:p>
        </xdr:txBody>
      </xdr:sp>
      <xdr:pic>
        <xdr:nvPicPr>
          <xdr:cNvPr id="21" name="Picture 20">
            <a:extLst>
              <a:ext uri="{FF2B5EF4-FFF2-40B4-BE49-F238E27FC236}">
                <a16:creationId xmlns:a16="http://schemas.microsoft.com/office/drawing/2014/main" id="{00000000-0008-0000-0000-000015000000}"/>
              </a:ext>
            </a:extLst>
          </xdr:cNvPr>
          <xdr:cNvPicPr>
            <a:picLocks noChangeAspect="1"/>
          </xdr:cNvPicPr>
        </xdr:nvPicPr>
        <xdr:blipFill rotWithShape="1">
          <a:blip xmlns:r="http://schemas.openxmlformats.org/officeDocument/2006/relationships" r:embed="rId1"/>
          <a:srcRect l="39726" t="12817" r="46579" b="69033"/>
          <a:stretch/>
        </xdr:blipFill>
        <xdr:spPr>
          <a:xfrm>
            <a:off x="14192147" y="4075898"/>
            <a:ext cx="594762" cy="629485"/>
          </a:xfrm>
          <a:prstGeom prst="rect">
            <a:avLst/>
          </a:prstGeom>
          <a:ln>
            <a:noFill/>
          </a:ln>
        </xdr:spPr>
      </xdr:pic>
    </xdr:grpSp>
    <xdr:clientData/>
  </xdr:twoCellAnchor>
  <xdr:twoCellAnchor>
    <xdr:from>
      <xdr:col>2</xdr:col>
      <xdr:colOff>953501</xdr:colOff>
      <xdr:row>9</xdr:row>
      <xdr:rowOff>190885</xdr:rowOff>
    </xdr:from>
    <xdr:to>
      <xdr:col>2</xdr:col>
      <xdr:colOff>1745501</xdr:colOff>
      <xdr:row>9</xdr:row>
      <xdr:rowOff>982885</xdr:rowOff>
    </xdr:to>
    <xdr:grpSp>
      <xdr:nvGrpSpPr>
        <xdr:cNvPr id="22" name="Group 21">
          <a:extLst>
            <a:ext uri="{FF2B5EF4-FFF2-40B4-BE49-F238E27FC236}">
              <a16:creationId xmlns:a16="http://schemas.microsoft.com/office/drawing/2014/main" id="{00000000-0008-0000-0000-000016000000}"/>
            </a:ext>
          </a:extLst>
        </xdr:cNvPr>
        <xdr:cNvGrpSpPr/>
      </xdr:nvGrpSpPr>
      <xdr:grpSpPr>
        <a:xfrm>
          <a:off x="2299701" y="8356985"/>
          <a:ext cx="792000" cy="792000"/>
          <a:chOff x="15208116" y="10697376"/>
          <a:chExt cx="855245" cy="873186"/>
        </a:xfrm>
      </xdr:grpSpPr>
      <xdr:sp macro="" textlink="">
        <xdr:nvSpPr>
          <xdr:cNvPr id="23" name="Oval 22">
            <a:extLst>
              <a:ext uri="{FF2B5EF4-FFF2-40B4-BE49-F238E27FC236}">
                <a16:creationId xmlns:a16="http://schemas.microsoft.com/office/drawing/2014/main" id="{00000000-0008-0000-0000-000017000000}"/>
              </a:ext>
            </a:extLst>
          </xdr:cNvPr>
          <xdr:cNvSpPr/>
        </xdr:nvSpPr>
        <xdr:spPr>
          <a:xfrm>
            <a:off x="15208116" y="10697376"/>
            <a:ext cx="855245" cy="873186"/>
          </a:xfrm>
          <a:prstGeom prst="ellipse">
            <a:avLst/>
          </a:prstGeom>
          <a:solidFill>
            <a:srgbClr val="F2D9E7"/>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sz="1463"/>
          </a:p>
        </xdr:txBody>
      </xdr:sp>
      <xdr:pic>
        <xdr:nvPicPr>
          <xdr:cNvPr id="24" name="Picture 23">
            <a:extLst>
              <a:ext uri="{FF2B5EF4-FFF2-40B4-BE49-F238E27FC236}">
                <a16:creationId xmlns:a16="http://schemas.microsoft.com/office/drawing/2014/main" id="{00000000-0008-0000-0000-000018000000}"/>
              </a:ext>
            </a:extLst>
          </xdr:cNvPr>
          <xdr:cNvPicPr>
            <a:picLocks noChangeAspect="1"/>
          </xdr:cNvPicPr>
        </xdr:nvPicPr>
        <xdr:blipFill rotWithShape="1">
          <a:blip xmlns:r="http://schemas.openxmlformats.org/officeDocument/2006/relationships" r:embed="rId1"/>
          <a:srcRect l="62999" t="57574" r="27190" b="27660"/>
          <a:stretch/>
        </xdr:blipFill>
        <xdr:spPr>
          <a:xfrm>
            <a:off x="15434812" y="10855392"/>
            <a:ext cx="447375" cy="597769"/>
          </a:xfrm>
          <a:prstGeom prst="rect">
            <a:avLst/>
          </a:prstGeom>
          <a:ln>
            <a:noFill/>
          </a:ln>
        </xdr:spPr>
      </xdr:pic>
    </xdr:grpSp>
    <xdr:clientData/>
  </xdr:twoCellAnchor>
  <xdr:twoCellAnchor>
    <xdr:from>
      <xdr:col>2</xdr:col>
      <xdr:colOff>953501</xdr:colOff>
      <xdr:row>8</xdr:row>
      <xdr:rowOff>157276</xdr:rowOff>
    </xdr:from>
    <xdr:to>
      <xdr:col>2</xdr:col>
      <xdr:colOff>1745501</xdr:colOff>
      <xdr:row>8</xdr:row>
      <xdr:rowOff>949276</xdr:rowOff>
    </xdr:to>
    <xdr:grpSp>
      <xdr:nvGrpSpPr>
        <xdr:cNvPr id="25" name="Group 24">
          <a:extLst>
            <a:ext uri="{FF2B5EF4-FFF2-40B4-BE49-F238E27FC236}">
              <a16:creationId xmlns:a16="http://schemas.microsoft.com/office/drawing/2014/main" id="{00000000-0008-0000-0000-000019000000}"/>
            </a:ext>
          </a:extLst>
        </xdr:cNvPr>
        <xdr:cNvGrpSpPr/>
      </xdr:nvGrpSpPr>
      <xdr:grpSpPr>
        <a:xfrm>
          <a:off x="2299701" y="6786676"/>
          <a:ext cx="792000" cy="792000"/>
          <a:chOff x="11109060" y="8022958"/>
          <a:chExt cx="898558" cy="895166"/>
        </a:xfrm>
      </xdr:grpSpPr>
      <xdr:sp macro="" textlink="">
        <xdr:nvSpPr>
          <xdr:cNvPr id="26" name="Oval 25">
            <a:extLst>
              <a:ext uri="{FF2B5EF4-FFF2-40B4-BE49-F238E27FC236}">
                <a16:creationId xmlns:a16="http://schemas.microsoft.com/office/drawing/2014/main" id="{00000000-0008-0000-0000-00001A000000}"/>
              </a:ext>
            </a:extLst>
          </xdr:cNvPr>
          <xdr:cNvSpPr/>
        </xdr:nvSpPr>
        <xdr:spPr>
          <a:xfrm>
            <a:off x="11109060" y="8022958"/>
            <a:ext cx="898558" cy="895166"/>
          </a:xfrm>
          <a:prstGeom prst="ellipse">
            <a:avLst/>
          </a:prstGeom>
          <a:solidFill>
            <a:srgbClr val="FBEAD9"/>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sz="1463"/>
          </a:p>
        </xdr:txBody>
      </xdr:sp>
      <xdr:pic>
        <xdr:nvPicPr>
          <xdr:cNvPr id="27" name="Picture 26">
            <a:extLst>
              <a:ext uri="{FF2B5EF4-FFF2-40B4-BE49-F238E27FC236}">
                <a16:creationId xmlns:a16="http://schemas.microsoft.com/office/drawing/2014/main" id="{00000000-0008-0000-0000-00001B000000}"/>
              </a:ext>
            </a:extLst>
          </xdr:cNvPr>
          <xdr:cNvPicPr>
            <a:picLocks noChangeAspect="1"/>
          </xdr:cNvPicPr>
        </xdr:nvPicPr>
        <xdr:blipFill rotWithShape="1">
          <a:blip xmlns:r="http://schemas.openxmlformats.org/officeDocument/2006/relationships" r:embed="rId1"/>
          <a:srcRect l="39840" t="70336" r="46465" b="13501"/>
          <a:stretch/>
        </xdr:blipFill>
        <xdr:spPr>
          <a:xfrm>
            <a:off x="11239891" y="8155105"/>
            <a:ext cx="634997" cy="653453"/>
          </a:xfrm>
          <a:prstGeom prst="rect">
            <a:avLst/>
          </a:prstGeom>
          <a:solidFill>
            <a:srgbClr val="FBEAD9"/>
          </a:solidFill>
          <a:ln>
            <a:noFill/>
          </a:ln>
        </xdr:spPr>
      </xdr:pic>
    </xdr:grpSp>
    <xdr:clientData/>
  </xdr:twoCellAnchor>
  <xdr:twoCellAnchor>
    <xdr:from>
      <xdr:col>2</xdr:col>
      <xdr:colOff>953501</xdr:colOff>
      <xdr:row>10</xdr:row>
      <xdr:rowOff>273692</xdr:rowOff>
    </xdr:from>
    <xdr:to>
      <xdr:col>2</xdr:col>
      <xdr:colOff>1745501</xdr:colOff>
      <xdr:row>10</xdr:row>
      <xdr:rowOff>1065692</xdr:rowOff>
    </xdr:to>
    <xdr:grpSp>
      <xdr:nvGrpSpPr>
        <xdr:cNvPr id="28" name="Group 27">
          <a:extLst>
            <a:ext uri="{FF2B5EF4-FFF2-40B4-BE49-F238E27FC236}">
              <a16:creationId xmlns:a16="http://schemas.microsoft.com/office/drawing/2014/main" id="{00000000-0008-0000-0000-00001C000000}"/>
            </a:ext>
          </a:extLst>
        </xdr:cNvPr>
        <xdr:cNvGrpSpPr/>
      </xdr:nvGrpSpPr>
      <xdr:grpSpPr>
        <a:xfrm>
          <a:off x="2299701" y="9976492"/>
          <a:ext cx="792000" cy="792000"/>
          <a:chOff x="11145553" y="5447999"/>
          <a:chExt cx="890778" cy="895551"/>
        </a:xfrm>
      </xdr:grpSpPr>
      <xdr:sp macro="" textlink="">
        <xdr:nvSpPr>
          <xdr:cNvPr id="29" name="Oval 28">
            <a:extLst>
              <a:ext uri="{FF2B5EF4-FFF2-40B4-BE49-F238E27FC236}">
                <a16:creationId xmlns:a16="http://schemas.microsoft.com/office/drawing/2014/main" id="{00000000-0008-0000-0000-00001D000000}"/>
              </a:ext>
            </a:extLst>
          </xdr:cNvPr>
          <xdr:cNvSpPr/>
        </xdr:nvSpPr>
        <xdr:spPr>
          <a:xfrm>
            <a:off x="11145553" y="5447999"/>
            <a:ext cx="890778" cy="895551"/>
          </a:xfrm>
          <a:prstGeom prst="ellipse">
            <a:avLst/>
          </a:prstGeom>
          <a:solidFill>
            <a:srgbClr val="FFF4DC"/>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sz="1463"/>
          </a:p>
        </xdr:txBody>
      </xdr:sp>
      <xdr:pic>
        <xdr:nvPicPr>
          <xdr:cNvPr id="30" name="Picture 29">
            <a:extLst>
              <a:ext uri="{FF2B5EF4-FFF2-40B4-BE49-F238E27FC236}">
                <a16:creationId xmlns:a16="http://schemas.microsoft.com/office/drawing/2014/main" id="{00000000-0008-0000-0000-00001E000000}"/>
              </a:ext>
            </a:extLst>
          </xdr:cNvPr>
          <xdr:cNvPicPr>
            <a:picLocks noChangeAspect="1"/>
          </xdr:cNvPicPr>
        </xdr:nvPicPr>
        <xdr:blipFill rotWithShape="1">
          <a:blip xmlns:r="http://schemas.openxmlformats.org/officeDocument/2006/relationships" r:embed="rId1"/>
          <a:srcRect l="19350" t="55444" r="66955" b="26406"/>
          <a:stretch/>
        </xdr:blipFill>
        <xdr:spPr>
          <a:xfrm>
            <a:off x="11273354" y="5564605"/>
            <a:ext cx="607529" cy="643601"/>
          </a:xfrm>
          <a:prstGeom prst="rect">
            <a:avLst/>
          </a:prstGeom>
          <a:solidFill>
            <a:srgbClr val="FFF4DC"/>
          </a:solidFill>
          <a:ln>
            <a:noFill/>
          </a:ln>
        </xdr:spPr>
      </xdr:pic>
    </xdr:grpSp>
    <xdr:clientData/>
  </xdr:twoCellAnchor>
  <xdr:twoCellAnchor>
    <xdr:from>
      <xdr:col>15</xdr:col>
      <xdr:colOff>595313</xdr:colOff>
      <xdr:row>2</xdr:row>
      <xdr:rowOff>436561</xdr:rowOff>
    </xdr:from>
    <xdr:to>
      <xdr:col>32</xdr:col>
      <xdr:colOff>547687</xdr:colOff>
      <xdr:row>10</xdr:row>
      <xdr:rowOff>1357311</xdr:rowOff>
    </xdr:to>
    <xdr:sp macro="" textlink="">
      <xdr:nvSpPr>
        <xdr:cNvPr id="31" name="Tekstvak 30">
          <a:extLst>
            <a:ext uri="{FF2B5EF4-FFF2-40B4-BE49-F238E27FC236}">
              <a16:creationId xmlns:a16="http://schemas.microsoft.com/office/drawing/2014/main" id="{00000000-0008-0000-0000-00001F000000}"/>
            </a:ext>
          </a:extLst>
        </xdr:cNvPr>
        <xdr:cNvSpPr txBox="1"/>
      </xdr:nvSpPr>
      <xdr:spPr>
        <a:xfrm>
          <a:off x="10691813" y="614361"/>
          <a:ext cx="11395074" cy="1619250"/>
        </a:xfrm>
        <a:prstGeom prst="rect">
          <a:avLst/>
        </a:prstGeom>
        <a:solidFill>
          <a:srgbClr val="E2EFDA"/>
        </a:solidFill>
        <a:ln w="12700" cmpd="sng">
          <a:solidFill>
            <a:srgbClr val="DEEFE8"/>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buFont typeface="Arial" panose="020B0604020202020204" pitchFamily="34" charset="0"/>
            <a:buChar char="•"/>
          </a:pPr>
          <a:r>
            <a:rPr lang="nl-NL" sz="2400" b="1" i="0" u="none" strike="noStrike" dirty="0">
              <a:solidFill>
                <a:srgbClr val="343434"/>
              </a:solidFill>
              <a:effectLst/>
              <a:latin typeface="Calibri" panose="020F0502020204030204" pitchFamily="34" charset="0"/>
              <a:cs typeface="Calibri" panose="020F0502020204030204" pitchFamily="34" charset="0"/>
            </a:rPr>
            <a:t>Niveau 1 Afweging</a:t>
          </a:r>
          <a:br>
            <a:rPr lang="nl-NL" sz="2400" b="0" i="0" u="none" strike="noStrike" dirty="0">
              <a:solidFill>
                <a:srgbClr val="343434"/>
              </a:solidFill>
              <a:effectLst/>
              <a:latin typeface="Calibri" panose="020F0502020204030204" pitchFamily="34" charset="0"/>
              <a:cs typeface="Calibri" panose="020F0502020204030204" pitchFamily="34" charset="0"/>
            </a:rPr>
          </a:br>
          <a:r>
            <a:rPr lang="nl-NL" sz="2400" b="0" i="0" u="none" strike="noStrike" dirty="0">
              <a:solidFill>
                <a:srgbClr val="343434"/>
              </a:solidFill>
              <a:effectLst/>
              <a:latin typeface="Calibri" panose="020F0502020204030204" pitchFamily="34" charset="0"/>
              <a:cs typeface="Calibri" panose="020F0502020204030204" pitchFamily="34" charset="0"/>
            </a:rPr>
            <a:t>De Partij neemt kennis van de mogelijkheden van maatschappelijk verantwoord opdrachtgeven en inkopen voor het toepassen van het desbetreffende thema, legt deze naast de organisatie gebonden ambities en maakt de afweging of MVOI kansen biedt.</a:t>
          </a:r>
        </a:p>
        <a:p>
          <a:pPr algn="l">
            <a:buFont typeface="Arial" panose="020B0604020202020204" pitchFamily="34" charset="0"/>
            <a:buChar char="•"/>
          </a:pPr>
          <a:endParaRPr lang="nl-NL" sz="2400" b="0" i="0" u="none" strike="noStrike" dirty="0">
            <a:solidFill>
              <a:srgbClr val="343434"/>
            </a:solidFill>
            <a:effectLst/>
            <a:latin typeface="Calibri" panose="020F0502020204030204" pitchFamily="34" charset="0"/>
            <a:cs typeface="Calibri" panose="020F0502020204030204" pitchFamily="34" charset="0"/>
          </a:endParaRPr>
        </a:p>
        <a:p>
          <a:pPr algn="l">
            <a:buFont typeface="Arial" panose="020B0604020202020204" pitchFamily="34" charset="0"/>
            <a:buChar char="•"/>
          </a:pPr>
          <a:r>
            <a:rPr lang="nl-NL" sz="2400" b="1" i="0" u="none" strike="noStrike" dirty="0">
              <a:solidFill>
                <a:srgbClr val="343434"/>
              </a:solidFill>
              <a:effectLst/>
              <a:latin typeface="Calibri" panose="020F0502020204030204" pitchFamily="34" charset="0"/>
              <a:cs typeface="Calibri" panose="020F0502020204030204" pitchFamily="34" charset="0"/>
            </a:rPr>
            <a:t>Niveau 2 Pilots</a:t>
          </a:r>
          <a:br>
            <a:rPr lang="nl-NL" sz="2400" b="0" i="0" u="none" strike="noStrike" dirty="0">
              <a:solidFill>
                <a:srgbClr val="343434"/>
              </a:solidFill>
              <a:effectLst/>
              <a:latin typeface="Calibri" panose="020F0502020204030204" pitchFamily="34" charset="0"/>
              <a:cs typeface="Calibri" panose="020F0502020204030204" pitchFamily="34" charset="0"/>
            </a:rPr>
          </a:br>
          <a:r>
            <a:rPr lang="nl-NL" sz="2400" b="0" i="0" u="none" strike="noStrike" dirty="0">
              <a:solidFill>
                <a:srgbClr val="343434"/>
              </a:solidFill>
              <a:effectLst/>
              <a:latin typeface="Calibri" panose="020F0502020204030204" pitchFamily="34" charset="0"/>
              <a:cs typeface="Calibri" panose="020F0502020204030204" pitchFamily="34" charset="0"/>
            </a:rPr>
            <a:t>De Partij gaat maatschappelijk verantwoord opdrachtgeven en inkopen in een beperkt aantal gevallen toepassen.</a:t>
          </a:r>
        </a:p>
        <a:p>
          <a:pPr algn="l">
            <a:buFont typeface="Arial" panose="020B0604020202020204" pitchFamily="34" charset="0"/>
            <a:buChar char="•"/>
          </a:pPr>
          <a:endParaRPr lang="nl-NL" sz="2400" b="0" i="0" u="none" strike="noStrike" dirty="0">
            <a:solidFill>
              <a:srgbClr val="343434"/>
            </a:solidFill>
            <a:effectLst/>
            <a:latin typeface="Calibri" panose="020F0502020204030204" pitchFamily="34" charset="0"/>
            <a:cs typeface="Calibri" panose="020F0502020204030204" pitchFamily="34" charset="0"/>
          </a:endParaRPr>
        </a:p>
        <a:p>
          <a:pPr algn="l">
            <a:buFont typeface="Arial" panose="020B0604020202020204" pitchFamily="34" charset="0"/>
            <a:buChar char="•"/>
          </a:pPr>
          <a:r>
            <a:rPr lang="nl-NL" sz="2400" b="1" i="0" u="none" strike="noStrike" dirty="0">
              <a:solidFill>
                <a:srgbClr val="343434"/>
              </a:solidFill>
              <a:effectLst/>
              <a:latin typeface="Calibri" panose="020F0502020204030204" pitchFamily="34" charset="0"/>
              <a:cs typeface="Calibri" panose="020F0502020204030204" pitchFamily="34" charset="0"/>
            </a:rPr>
            <a:t>Niveau 3 Verbreding</a:t>
          </a:r>
          <a:br>
            <a:rPr lang="nl-NL" sz="2400" b="0" i="0" u="none" strike="noStrike" dirty="0">
              <a:solidFill>
                <a:srgbClr val="343434"/>
              </a:solidFill>
              <a:effectLst/>
              <a:latin typeface="Calibri" panose="020F0502020204030204" pitchFamily="34" charset="0"/>
              <a:cs typeface="Calibri" panose="020F0502020204030204" pitchFamily="34" charset="0"/>
            </a:rPr>
          </a:br>
          <a:r>
            <a:rPr lang="nl-NL" sz="2400" b="0" i="0" u="none" strike="noStrike" dirty="0">
              <a:solidFill>
                <a:srgbClr val="343434"/>
              </a:solidFill>
              <a:effectLst/>
              <a:latin typeface="Calibri" panose="020F0502020204030204" pitchFamily="34" charset="0"/>
              <a:cs typeface="Calibri" panose="020F0502020204030204" pitchFamily="34" charset="0"/>
            </a:rPr>
            <a:t>De Partij zet in op het flink vergroten van de toepassing van maatschappelijk verantwoord opdrachtgeven en inkopen. Daarbij horen ook een nulmeting en monitoring en activiteiten voor het bewustmaken en betrekken van opdrachtgevers, beleidsmakers, inkopers en andere relevante personen in de organisatie.</a:t>
          </a:r>
        </a:p>
        <a:p>
          <a:pPr algn="l">
            <a:buFont typeface="Arial" panose="020B0604020202020204" pitchFamily="34" charset="0"/>
            <a:buChar char="•"/>
          </a:pPr>
          <a:endParaRPr lang="nl-NL" sz="2400" b="0" i="0" u="none" strike="noStrike" dirty="0">
            <a:solidFill>
              <a:srgbClr val="343434"/>
            </a:solidFill>
            <a:effectLst/>
            <a:latin typeface="Calibri" panose="020F0502020204030204" pitchFamily="34" charset="0"/>
            <a:cs typeface="Calibri" panose="020F0502020204030204" pitchFamily="34" charset="0"/>
          </a:endParaRPr>
        </a:p>
        <a:p>
          <a:pPr algn="l">
            <a:buFont typeface="Arial" panose="020B0604020202020204" pitchFamily="34" charset="0"/>
            <a:buChar char="•"/>
          </a:pPr>
          <a:r>
            <a:rPr lang="nl-NL" sz="2400" b="1" i="0" u="none" strike="noStrike" dirty="0">
              <a:solidFill>
                <a:srgbClr val="343434"/>
              </a:solidFill>
              <a:effectLst/>
              <a:latin typeface="Calibri" panose="020F0502020204030204" pitchFamily="34" charset="0"/>
              <a:cs typeface="Calibri" panose="020F0502020204030204" pitchFamily="34" charset="0"/>
            </a:rPr>
            <a:t>Niveau 4 Borging</a:t>
          </a:r>
          <a:br>
            <a:rPr lang="nl-NL" sz="2400" b="0" i="0" u="none" strike="noStrike" dirty="0">
              <a:solidFill>
                <a:srgbClr val="343434"/>
              </a:solidFill>
              <a:effectLst/>
              <a:latin typeface="Calibri" panose="020F0502020204030204" pitchFamily="34" charset="0"/>
              <a:cs typeface="Calibri" panose="020F0502020204030204" pitchFamily="34" charset="0"/>
            </a:rPr>
          </a:br>
          <a:r>
            <a:rPr lang="nl-NL" sz="2400" b="0" i="0" u="none" strike="noStrike" dirty="0">
              <a:solidFill>
                <a:srgbClr val="343434"/>
              </a:solidFill>
              <a:effectLst/>
              <a:latin typeface="Calibri" panose="020F0502020204030204" pitchFamily="34" charset="0"/>
              <a:cs typeface="Calibri" panose="020F0502020204030204" pitchFamily="34" charset="0"/>
            </a:rPr>
            <a:t>Aanvullend op de voorgaande drie stappen, verankert de Partij de toepassing van maatschappelijk verantwoord opdrachtgeven en inkopen verder in het eigen beleid en in de interne systemen of afspraken. De Partij zet in op het vergroten van de impact via inkoop.</a:t>
          </a:r>
        </a:p>
        <a:p>
          <a:pPr algn="l">
            <a:buFont typeface="Arial" panose="020B0604020202020204" pitchFamily="34" charset="0"/>
            <a:buChar char="•"/>
          </a:pPr>
          <a:endParaRPr lang="nl-NL" sz="2400" b="0" i="0" u="none" strike="noStrike" dirty="0">
            <a:solidFill>
              <a:srgbClr val="343434"/>
            </a:solidFill>
            <a:effectLst/>
            <a:latin typeface="Calibri" panose="020F0502020204030204" pitchFamily="34" charset="0"/>
            <a:cs typeface="Calibri" panose="020F0502020204030204" pitchFamily="34" charset="0"/>
          </a:endParaRPr>
        </a:p>
        <a:p>
          <a:pPr algn="l">
            <a:buFont typeface="Arial" panose="020B0604020202020204" pitchFamily="34" charset="0"/>
            <a:buChar char="•"/>
          </a:pPr>
          <a:r>
            <a:rPr lang="nl-NL" sz="2400" b="1" i="0" u="none" strike="noStrike" dirty="0">
              <a:solidFill>
                <a:srgbClr val="343434"/>
              </a:solidFill>
              <a:effectLst/>
              <a:latin typeface="Calibri" panose="020F0502020204030204" pitchFamily="34" charset="0"/>
              <a:cs typeface="Calibri" panose="020F0502020204030204" pitchFamily="34" charset="0"/>
            </a:rPr>
            <a:t>Niveau 5 Leiderschap</a:t>
          </a:r>
          <a:br>
            <a:rPr lang="nl-NL" sz="2400" b="0" i="0" u="none" strike="noStrike" dirty="0">
              <a:solidFill>
                <a:srgbClr val="343434"/>
              </a:solidFill>
              <a:effectLst/>
              <a:latin typeface="Calibri" panose="020F0502020204030204" pitchFamily="34" charset="0"/>
              <a:cs typeface="Calibri" panose="020F0502020204030204" pitchFamily="34" charset="0"/>
            </a:rPr>
          </a:br>
          <a:r>
            <a:rPr lang="nl-NL" sz="2400" b="0" i="0" u="none" strike="noStrike" dirty="0">
              <a:solidFill>
                <a:srgbClr val="343434"/>
              </a:solidFill>
              <a:effectLst/>
              <a:latin typeface="Calibri" panose="020F0502020204030204" pitchFamily="34" charset="0"/>
              <a:cs typeface="Calibri" panose="020F0502020204030204" pitchFamily="34" charset="0"/>
            </a:rPr>
            <a:t>Aanvullend op de voorgaande stappen, hanteert de Partij standaard maatschappelijk verantwoord opdrachtgeven en inkopen waar dat mogelijk is en toont leiderschap richting de markt en/of andere partijen.</a:t>
          </a:r>
        </a:p>
        <a:p>
          <a:endParaRPr lang="nl-NL" sz="1200">
            <a:latin typeface="Calibri" panose="020F0502020204030204" pitchFamily="34" charset="0"/>
            <a:cs typeface="Calibri" panose="020F050202020403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238127</xdr:colOff>
      <xdr:row>2</xdr:row>
      <xdr:rowOff>68038</xdr:rowOff>
    </xdr:from>
    <xdr:to>
      <xdr:col>5</xdr:col>
      <xdr:colOff>496484</xdr:colOff>
      <xdr:row>2</xdr:row>
      <xdr:rowOff>340318</xdr:rowOff>
    </xdr:to>
    <xdr:grpSp>
      <xdr:nvGrpSpPr>
        <xdr:cNvPr id="5" name="Groep 4">
          <a:extLst>
            <a:ext uri="{FF2B5EF4-FFF2-40B4-BE49-F238E27FC236}">
              <a16:creationId xmlns:a16="http://schemas.microsoft.com/office/drawing/2014/main" id="{00000000-0008-0000-0100-000005000000}"/>
            </a:ext>
          </a:extLst>
        </xdr:cNvPr>
        <xdr:cNvGrpSpPr/>
      </xdr:nvGrpSpPr>
      <xdr:grpSpPr>
        <a:xfrm>
          <a:off x="6194427" y="664938"/>
          <a:ext cx="258357" cy="272280"/>
          <a:chOff x="7148657" y="1147307"/>
          <a:chExt cx="342544" cy="337706"/>
        </a:xfrm>
      </xdr:grpSpPr>
      <xdr:sp macro="" textlink="">
        <xdr:nvSpPr>
          <xdr:cNvPr id="6" name="Oval 2">
            <a:extLst>
              <a:ext uri="{FF2B5EF4-FFF2-40B4-BE49-F238E27FC236}">
                <a16:creationId xmlns:a16="http://schemas.microsoft.com/office/drawing/2014/main" id="{00000000-0008-0000-0100-000006000000}"/>
              </a:ext>
            </a:extLst>
          </xdr:cNvPr>
          <xdr:cNvSpPr/>
        </xdr:nvSpPr>
        <xdr:spPr>
          <a:xfrm>
            <a:off x="7148657" y="1147307"/>
            <a:ext cx="342544" cy="337706"/>
          </a:xfrm>
          <a:prstGeom prst="ellipse">
            <a:avLst/>
          </a:prstGeom>
          <a:solidFill>
            <a:srgbClr val="E1EDDB"/>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sz="1463"/>
          </a:p>
        </xdr:txBody>
      </xdr:sp>
      <xdr:pic>
        <xdr:nvPicPr>
          <xdr:cNvPr id="7" name="Picture 16">
            <a:extLst>
              <a:ext uri="{FF2B5EF4-FFF2-40B4-BE49-F238E27FC236}">
                <a16:creationId xmlns:a16="http://schemas.microsoft.com/office/drawing/2014/main" id="{00000000-0008-0000-0100-000007000000}"/>
              </a:ext>
            </a:extLst>
          </xdr:cNvPr>
          <xdr:cNvPicPr>
            <a:picLocks noChangeAspect="1"/>
          </xdr:cNvPicPr>
        </xdr:nvPicPr>
        <xdr:blipFill rotWithShape="1">
          <a:blip xmlns:r="http://schemas.openxmlformats.org/officeDocument/2006/relationships" r:embed="rId1"/>
          <a:srcRect l="39726" t="12817" r="46579" b="69033"/>
          <a:stretch/>
        </xdr:blipFill>
        <xdr:spPr>
          <a:xfrm>
            <a:off x="7235647" y="1233865"/>
            <a:ext cx="159643" cy="183351"/>
          </a:xfrm>
          <a:prstGeom prst="rect">
            <a:avLst/>
          </a:prstGeom>
        </xdr:spPr>
      </xdr:pic>
    </xdr:grpSp>
    <xdr:clientData/>
  </xdr:twoCellAnchor>
  <xdr:twoCellAnchor>
    <xdr:from>
      <xdr:col>7</xdr:col>
      <xdr:colOff>259944</xdr:colOff>
      <xdr:row>2</xdr:row>
      <xdr:rowOff>73509</xdr:rowOff>
    </xdr:from>
    <xdr:to>
      <xdr:col>7</xdr:col>
      <xdr:colOff>515118</xdr:colOff>
      <xdr:row>2</xdr:row>
      <xdr:rowOff>348862</xdr:rowOff>
    </xdr:to>
    <xdr:grpSp>
      <xdr:nvGrpSpPr>
        <xdr:cNvPr id="23" name="Groep 22">
          <a:extLst>
            <a:ext uri="{FF2B5EF4-FFF2-40B4-BE49-F238E27FC236}">
              <a16:creationId xmlns:a16="http://schemas.microsoft.com/office/drawing/2014/main" id="{00000000-0008-0000-0100-000017000000}"/>
            </a:ext>
          </a:extLst>
        </xdr:cNvPr>
        <xdr:cNvGrpSpPr/>
      </xdr:nvGrpSpPr>
      <xdr:grpSpPr>
        <a:xfrm>
          <a:off x="7460844" y="670409"/>
          <a:ext cx="255174" cy="275353"/>
          <a:chOff x="7690708" y="1145615"/>
          <a:chExt cx="338400" cy="338400"/>
        </a:xfrm>
      </xdr:grpSpPr>
      <xdr:sp macro="" textlink="">
        <xdr:nvSpPr>
          <xdr:cNvPr id="24" name="Oval 23">
            <a:extLst>
              <a:ext uri="{FF2B5EF4-FFF2-40B4-BE49-F238E27FC236}">
                <a16:creationId xmlns:a16="http://schemas.microsoft.com/office/drawing/2014/main" id="{00000000-0008-0000-0100-000018000000}"/>
              </a:ext>
            </a:extLst>
          </xdr:cNvPr>
          <xdr:cNvSpPr/>
        </xdr:nvSpPr>
        <xdr:spPr>
          <a:xfrm>
            <a:off x="7690708" y="1145615"/>
            <a:ext cx="338400" cy="338400"/>
          </a:xfrm>
          <a:prstGeom prst="ellipse">
            <a:avLst/>
          </a:prstGeom>
          <a:solidFill>
            <a:srgbClr val="D9EBF7"/>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sz="1463"/>
          </a:p>
        </xdr:txBody>
      </xdr:sp>
      <xdr:pic>
        <xdr:nvPicPr>
          <xdr:cNvPr id="25" name="Picture 25">
            <a:extLst>
              <a:ext uri="{FF2B5EF4-FFF2-40B4-BE49-F238E27FC236}">
                <a16:creationId xmlns:a16="http://schemas.microsoft.com/office/drawing/2014/main" id="{00000000-0008-0000-0100-000019000000}"/>
              </a:ext>
            </a:extLst>
          </xdr:cNvPr>
          <xdr:cNvPicPr>
            <a:picLocks noChangeAspect="1"/>
          </xdr:cNvPicPr>
        </xdr:nvPicPr>
        <xdr:blipFill rotWithShape="1">
          <a:blip xmlns:r="http://schemas.openxmlformats.org/officeDocument/2006/relationships" r:embed="rId1"/>
          <a:srcRect l="60842" t="27654" r="25393" b="56544"/>
          <a:stretch/>
        </xdr:blipFill>
        <xdr:spPr>
          <a:xfrm>
            <a:off x="7756557" y="1206954"/>
            <a:ext cx="228108" cy="186140"/>
          </a:xfrm>
          <a:prstGeom prst="rect">
            <a:avLst/>
          </a:prstGeom>
        </xdr:spPr>
      </xdr:pic>
    </xdr:grpSp>
    <xdr:clientData/>
  </xdr:twoCellAnchor>
  <xdr:twoCellAnchor>
    <xdr:from>
      <xdr:col>8</xdr:col>
      <xdr:colOff>752558</xdr:colOff>
      <xdr:row>2</xdr:row>
      <xdr:rowOff>90896</xdr:rowOff>
    </xdr:from>
    <xdr:to>
      <xdr:col>8</xdr:col>
      <xdr:colOff>1006757</xdr:colOff>
      <xdr:row>2</xdr:row>
      <xdr:rowOff>358370</xdr:rowOff>
    </xdr:to>
    <xdr:grpSp>
      <xdr:nvGrpSpPr>
        <xdr:cNvPr id="26" name="Groep 25">
          <a:extLst>
            <a:ext uri="{FF2B5EF4-FFF2-40B4-BE49-F238E27FC236}">
              <a16:creationId xmlns:a16="http://schemas.microsoft.com/office/drawing/2014/main" id="{00000000-0008-0000-0100-00001A000000}"/>
            </a:ext>
          </a:extLst>
        </xdr:cNvPr>
        <xdr:cNvGrpSpPr/>
      </xdr:nvGrpSpPr>
      <xdr:grpSpPr>
        <a:xfrm>
          <a:off x="8664658" y="687796"/>
          <a:ext cx="254199" cy="267474"/>
          <a:chOff x="12473459" y="4146378"/>
          <a:chExt cx="339670" cy="335009"/>
        </a:xfrm>
      </xdr:grpSpPr>
      <xdr:sp macro="" textlink="">
        <xdr:nvSpPr>
          <xdr:cNvPr id="27" name="Oval 27">
            <a:extLst>
              <a:ext uri="{FF2B5EF4-FFF2-40B4-BE49-F238E27FC236}">
                <a16:creationId xmlns:a16="http://schemas.microsoft.com/office/drawing/2014/main" id="{00000000-0008-0000-0100-00001B000000}"/>
              </a:ext>
            </a:extLst>
          </xdr:cNvPr>
          <xdr:cNvSpPr/>
        </xdr:nvSpPr>
        <xdr:spPr>
          <a:xfrm>
            <a:off x="12473459" y="4146378"/>
            <a:ext cx="339670" cy="335009"/>
          </a:xfrm>
          <a:prstGeom prst="ellipse">
            <a:avLst/>
          </a:prstGeom>
          <a:solidFill>
            <a:srgbClr val="F2D9E7"/>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sz="1463"/>
          </a:p>
        </xdr:txBody>
      </xdr:sp>
      <xdr:pic>
        <xdr:nvPicPr>
          <xdr:cNvPr id="28" name="Picture 29">
            <a:extLst>
              <a:ext uri="{FF2B5EF4-FFF2-40B4-BE49-F238E27FC236}">
                <a16:creationId xmlns:a16="http://schemas.microsoft.com/office/drawing/2014/main" id="{00000000-0008-0000-0100-00001C000000}"/>
              </a:ext>
            </a:extLst>
          </xdr:cNvPr>
          <xdr:cNvPicPr>
            <a:picLocks noChangeAspect="1"/>
          </xdr:cNvPicPr>
        </xdr:nvPicPr>
        <xdr:blipFill rotWithShape="1">
          <a:blip xmlns:r="http://schemas.openxmlformats.org/officeDocument/2006/relationships" r:embed="rId1"/>
          <a:srcRect l="61250" t="54422" r="25055" b="27428"/>
          <a:stretch/>
        </xdr:blipFill>
        <xdr:spPr>
          <a:xfrm>
            <a:off x="12539701" y="4191124"/>
            <a:ext cx="229296" cy="232011"/>
          </a:xfrm>
          <a:prstGeom prst="rect">
            <a:avLst/>
          </a:prstGeom>
        </xdr:spPr>
      </xdr:pic>
    </xdr:grpSp>
    <xdr:clientData/>
  </xdr:twoCellAnchor>
  <xdr:twoCellAnchor>
    <xdr:from>
      <xdr:col>9</xdr:col>
      <xdr:colOff>342491</xdr:colOff>
      <xdr:row>2</xdr:row>
      <xdr:rowOff>77016</xdr:rowOff>
    </xdr:from>
    <xdr:to>
      <xdr:col>9</xdr:col>
      <xdr:colOff>605897</xdr:colOff>
      <xdr:row>2</xdr:row>
      <xdr:rowOff>344476</xdr:rowOff>
    </xdr:to>
    <xdr:grpSp>
      <xdr:nvGrpSpPr>
        <xdr:cNvPr id="29" name="Groep 28">
          <a:extLst>
            <a:ext uri="{FF2B5EF4-FFF2-40B4-BE49-F238E27FC236}">
              <a16:creationId xmlns:a16="http://schemas.microsoft.com/office/drawing/2014/main" id="{00000000-0008-0000-0100-00001D000000}"/>
            </a:ext>
          </a:extLst>
        </xdr:cNvPr>
        <xdr:cNvGrpSpPr/>
      </xdr:nvGrpSpPr>
      <xdr:grpSpPr>
        <a:xfrm>
          <a:off x="9969091" y="673916"/>
          <a:ext cx="263406" cy="267460"/>
          <a:chOff x="13818681" y="5717702"/>
          <a:chExt cx="339670" cy="340940"/>
        </a:xfrm>
      </xdr:grpSpPr>
      <xdr:sp macro="" textlink="">
        <xdr:nvSpPr>
          <xdr:cNvPr id="30" name="Oval 35">
            <a:extLst>
              <a:ext uri="{FF2B5EF4-FFF2-40B4-BE49-F238E27FC236}">
                <a16:creationId xmlns:a16="http://schemas.microsoft.com/office/drawing/2014/main" id="{00000000-0008-0000-0100-00001E000000}"/>
              </a:ext>
            </a:extLst>
          </xdr:cNvPr>
          <xdr:cNvSpPr/>
        </xdr:nvSpPr>
        <xdr:spPr>
          <a:xfrm>
            <a:off x="13818681" y="5717702"/>
            <a:ext cx="339670" cy="340940"/>
          </a:xfrm>
          <a:prstGeom prst="ellipse">
            <a:avLst/>
          </a:prstGeom>
          <a:solidFill>
            <a:srgbClr val="FFF4DC"/>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sz="1463"/>
          </a:p>
        </xdr:txBody>
      </xdr:sp>
      <xdr:pic>
        <xdr:nvPicPr>
          <xdr:cNvPr id="31" name="Picture 36">
            <a:extLst>
              <a:ext uri="{FF2B5EF4-FFF2-40B4-BE49-F238E27FC236}">
                <a16:creationId xmlns:a16="http://schemas.microsoft.com/office/drawing/2014/main" id="{00000000-0008-0000-0100-00001F000000}"/>
              </a:ext>
            </a:extLst>
          </xdr:cNvPr>
          <xdr:cNvPicPr>
            <a:picLocks noChangeAspect="1"/>
          </xdr:cNvPicPr>
        </xdr:nvPicPr>
        <xdr:blipFill rotWithShape="1">
          <a:blip xmlns:r="http://schemas.openxmlformats.org/officeDocument/2006/relationships" r:embed="rId1"/>
          <a:srcRect l="19350" t="55444" r="66955" b="26406"/>
          <a:stretch/>
        </xdr:blipFill>
        <xdr:spPr>
          <a:xfrm>
            <a:off x="13898274" y="5791987"/>
            <a:ext cx="163027" cy="187410"/>
          </a:xfrm>
          <a:prstGeom prst="rect">
            <a:avLst/>
          </a:prstGeom>
          <a:solidFill>
            <a:srgbClr val="FFF4DC"/>
          </a:solidFill>
        </xdr:spPr>
      </xdr:pic>
    </xdr:grpSp>
    <xdr:clientData/>
  </xdr:twoCellAnchor>
  <xdr:twoCellAnchor>
    <xdr:from>
      <xdr:col>6</xdr:col>
      <xdr:colOff>188626</xdr:colOff>
      <xdr:row>2</xdr:row>
      <xdr:rowOff>78320</xdr:rowOff>
    </xdr:from>
    <xdr:to>
      <xdr:col>6</xdr:col>
      <xdr:colOff>444775</xdr:colOff>
      <xdr:row>2</xdr:row>
      <xdr:rowOff>347682</xdr:rowOff>
    </xdr:to>
    <xdr:grpSp>
      <xdr:nvGrpSpPr>
        <xdr:cNvPr id="32" name="Groep 31">
          <a:extLst>
            <a:ext uri="{FF2B5EF4-FFF2-40B4-BE49-F238E27FC236}">
              <a16:creationId xmlns:a16="http://schemas.microsoft.com/office/drawing/2014/main" id="{00000000-0008-0000-0100-000020000000}"/>
            </a:ext>
          </a:extLst>
        </xdr:cNvPr>
        <xdr:cNvGrpSpPr/>
      </xdr:nvGrpSpPr>
      <xdr:grpSpPr>
        <a:xfrm>
          <a:off x="6818026" y="675220"/>
          <a:ext cx="256149" cy="269362"/>
          <a:chOff x="12490915" y="4065847"/>
          <a:chExt cx="339670" cy="339670"/>
        </a:xfrm>
      </xdr:grpSpPr>
      <xdr:sp macro="" textlink="">
        <xdr:nvSpPr>
          <xdr:cNvPr id="33" name="Oval 19">
            <a:extLst>
              <a:ext uri="{FF2B5EF4-FFF2-40B4-BE49-F238E27FC236}">
                <a16:creationId xmlns:a16="http://schemas.microsoft.com/office/drawing/2014/main" id="{00000000-0008-0000-0100-000021000000}"/>
              </a:ext>
            </a:extLst>
          </xdr:cNvPr>
          <xdr:cNvSpPr/>
        </xdr:nvSpPr>
        <xdr:spPr>
          <a:xfrm>
            <a:off x="12490915" y="4065847"/>
            <a:ext cx="339670" cy="339670"/>
          </a:xfrm>
          <a:prstGeom prst="ellipse">
            <a:avLst/>
          </a:prstGeom>
          <a:solidFill>
            <a:srgbClr val="DFE6E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sz="1463"/>
          </a:p>
        </xdr:txBody>
      </xdr:sp>
      <xdr:pic>
        <xdr:nvPicPr>
          <xdr:cNvPr id="34" name="Picture 21">
            <a:extLst>
              <a:ext uri="{FF2B5EF4-FFF2-40B4-BE49-F238E27FC236}">
                <a16:creationId xmlns:a16="http://schemas.microsoft.com/office/drawing/2014/main" id="{00000000-0008-0000-0100-000022000000}"/>
              </a:ext>
            </a:extLst>
          </xdr:cNvPr>
          <xdr:cNvPicPr>
            <a:picLocks noChangeAspect="1"/>
          </xdr:cNvPicPr>
        </xdr:nvPicPr>
        <xdr:blipFill rotWithShape="1">
          <a:blip xmlns:r="http://schemas.openxmlformats.org/officeDocument/2006/relationships" r:embed="rId2"/>
          <a:srcRect l="19301" t="27654" r="67307" b="56600"/>
          <a:stretch/>
        </xdr:blipFill>
        <xdr:spPr>
          <a:xfrm>
            <a:off x="12570794" y="4134501"/>
            <a:ext cx="184276" cy="184870"/>
          </a:xfrm>
          <a:prstGeom prst="rect">
            <a:avLst/>
          </a:prstGeom>
        </xdr:spPr>
      </xdr:pic>
    </xdr:grpSp>
    <xdr:clientData/>
  </xdr:twoCellAnchor>
  <xdr:twoCellAnchor>
    <xdr:from>
      <xdr:col>10</xdr:col>
      <xdr:colOff>196470</xdr:colOff>
      <xdr:row>2</xdr:row>
      <xdr:rowOff>84001</xdr:rowOff>
    </xdr:from>
    <xdr:to>
      <xdr:col>10</xdr:col>
      <xdr:colOff>469010</xdr:colOff>
      <xdr:row>2</xdr:row>
      <xdr:rowOff>352641</xdr:rowOff>
    </xdr:to>
    <xdr:grpSp>
      <xdr:nvGrpSpPr>
        <xdr:cNvPr id="35" name="Groep 34">
          <a:extLst>
            <a:ext uri="{FF2B5EF4-FFF2-40B4-BE49-F238E27FC236}">
              <a16:creationId xmlns:a16="http://schemas.microsoft.com/office/drawing/2014/main" id="{00000000-0008-0000-0100-000023000000}"/>
            </a:ext>
          </a:extLst>
        </xdr:cNvPr>
        <xdr:cNvGrpSpPr/>
      </xdr:nvGrpSpPr>
      <xdr:grpSpPr>
        <a:xfrm>
          <a:off x="10699370" y="680901"/>
          <a:ext cx="272540" cy="268640"/>
          <a:chOff x="11378711" y="2110154"/>
          <a:chExt cx="338400" cy="338400"/>
        </a:xfrm>
      </xdr:grpSpPr>
      <xdr:sp macro="" textlink="">
        <xdr:nvSpPr>
          <xdr:cNvPr id="36" name="Oval 31">
            <a:extLst>
              <a:ext uri="{FF2B5EF4-FFF2-40B4-BE49-F238E27FC236}">
                <a16:creationId xmlns:a16="http://schemas.microsoft.com/office/drawing/2014/main" id="{00000000-0008-0000-0100-000024000000}"/>
              </a:ext>
            </a:extLst>
          </xdr:cNvPr>
          <xdr:cNvSpPr/>
        </xdr:nvSpPr>
        <xdr:spPr>
          <a:xfrm>
            <a:off x="11378711" y="2110154"/>
            <a:ext cx="338400" cy="338400"/>
          </a:xfrm>
          <a:prstGeom prst="ellipse">
            <a:avLst/>
          </a:prstGeom>
          <a:solidFill>
            <a:srgbClr val="FBEAD9"/>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sz="1463"/>
          </a:p>
        </xdr:txBody>
      </xdr:sp>
      <xdr:pic>
        <xdr:nvPicPr>
          <xdr:cNvPr id="37" name="Picture 33">
            <a:extLst>
              <a:ext uri="{FF2B5EF4-FFF2-40B4-BE49-F238E27FC236}">
                <a16:creationId xmlns:a16="http://schemas.microsoft.com/office/drawing/2014/main" id="{00000000-0008-0000-0100-000025000000}"/>
              </a:ext>
            </a:extLst>
          </xdr:cNvPr>
          <xdr:cNvPicPr>
            <a:picLocks noChangeAspect="1"/>
          </xdr:cNvPicPr>
        </xdr:nvPicPr>
        <xdr:blipFill rotWithShape="1">
          <a:blip xmlns:r="http://schemas.openxmlformats.org/officeDocument/2006/relationships" r:embed="rId1"/>
          <a:srcRect l="39840" t="70336" r="46465" b="13501"/>
          <a:stretch/>
        </xdr:blipFill>
        <xdr:spPr>
          <a:xfrm>
            <a:off x="11443354" y="2184526"/>
            <a:ext cx="188203" cy="187200"/>
          </a:xfrm>
          <a:prstGeom prst="rect">
            <a:avLst/>
          </a:prstGeom>
          <a:solidFill>
            <a:srgbClr val="FBEAD9"/>
          </a:solidFill>
        </xdr:spPr>
      </xdr:pic>
    </xdr:grpSp>
    <xdr:clientData/>
  </xdr:twoCellAnchor>
  <xdr:twoCellAnchor>
    <xdr:from>
      <xdr:col>16</xdr:col>
      <xdr:colOff>401868</xdr:colOff>
      <xdr:row>2</xdr:row>
      <xdr:rowOff>73027</xdr:rowOff>
    </xdr:from>
    <xdr:to>
      <xdr:col>16</xdr:col>
      <xdr:colOff>660225</xdr:colOff>
      <xdr:row>2</xdr:row>
      <xdr:rowOff>345307</xdr:rowOff>
    </xdr:to>
    <xdr:grpSp>
      <xdr:nvGrpSpPr>
        <xdr:cNvPr id="38" name="Groep 37">
          <a:extLst>
            <a:ext uri="{FF2B5EF4-FFF2-40B4-BE49-F238E27FC236}">
              <a16:creationId xmlns:a16="http://schemas.microsoft.com/office/drawing/2014/main" id="{00000000-0008-0000-0100-000026000000}"/>
            </a:ext>
          </a:extLst>
        </xdr:cNvPr>
        <xdr:cNvGrpSpPr/>
      </xdr:nvGrpSpPr>
      <xdr:grpSpPr>
        <a:xfrm>
          <a:off x="17470668" y="669927"/>
          <a:ext cx="258357" cy="272280"/>
          <a:chOff x="7148657" y="1147307"/>
          <a:chExt cx="342544" cy="337706"/>
        </a:xfrm>
      </xdr:grpSpPr>
      <xdr:sp macro="" textlink="">
        <xdr:nvSpPr>
          <xdr:cNvPr id="39" name="Oval 2">
            <a:extLst>
              <a:ext uri="{FF2B5EF4-FFF2-40B4-BE49-F238E27FC236}">
                <a16:creationId xmlns:a16="http://schemas.microsoft.com/office/drawing/2014/main" id="{00000000-0008-0000-0100-000027000000}"/>
              </a:ext>
            </a:extLst>
          </xdr:cNvPr>
          <xdr:cNvSpPr/>
        </xdr:nvSpPr>
        <xdr:spPr>
          <a:xfrm>
            <a:off x="7148657" y="1147307"/>
            <a:ext cx="342544" cy="337706"/>
          </a:xfrm>
          <a:prstGeom prst="ellipse">
            <a:avLst/>
          </a:prstGeom>
          <a:solidFill>
            <a:srgbClr val="E1EDDB"/>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sz="1463"/>
          </a:p>
        </xdr:txBody>
      </xdr:sp>
      <xdr:pic>
        <xdr:nvPicPr>
          <xdr:cNvPr id="40" name="Picture 16">
            <a:extLst>
              <a:ext uri="{FF2B5EF4-FFF2-40B4-BE49-F238E27FC236}">
                <a16:creationId xmlns:a16="http://schemas.microsoft.com/office/drawing/2014/main" id="{00000000-0008-0000-0100-000028000000}"/>
              </a:ext>
            </a:extLst>
          </xdr:cNvPr>
          <xdr:cNvPicPr>
            <a:picLocks noChangeAspect="1"/>
          </xdr:cNvPicPr>
        </xdr:nvPicPr>
        <xdr:blipFill rotWithShape="1">
          <a:blip xmlns:r="http://schemas.openxmlformats.org/officeDocument/2006/relationships" r:embed="rId1"/>
          <a:srcRect l="39726" t="12817" r="46579" b="69033"/>
          <a:stretch/>
        </xdr:blipFill>
        <xdr:spPr>
          <a:xfrm>
            <a:off x="7235647" y="1233865"/>
            <a:ext cx="159643" cy="183351"/>
          </a:xfrm>
          <a:prstGeom prst="rect">
            <a:avLst/>
          </a:prstGeom>
        </xdr:spPr>
      </xdr:pic>
    </xdr:grpSp>
    <xdr:clientData/>
  </xdr:twoCellAnchor>
  <xdr:twoCellAnchor>
    <xdr:from>
      <xdr:col>18</xdr:col>
      <xdr:colOff>378326</xdr:colOff>
      <xdr:row>2</xdr:row>
      <xdr:rowOff>78498</xdr:rowOff>
    </xdr:from>
    <xdr:to>
      <xdr:col>18</xdr:col>
      <xdr:colOff>633500</xdr:colOff>
      <xdr:row>2</xdr:row>
      <xdr:rowOff>353851</xdr:rowOff>
    </xdr:to>
    <xdr:grpSp>
      <xdr:nvGrpSpPr>
        <xdr:cNvPr id="41" name="Groep 40">
          <a:extLst>
            <a:ext uri="{FF2B5EF4-FFF2-40B4-BE49-F238E27FC236}">
              <a16:creationId xmlns:a16="http://schemas.microsoft.com/office/drawing/2014/main" id="{00000000-0008-0000-0100-000029000000}"/>
            </a:ext>
          </a:extLst>
        </xdr:cNvPr>
        <xdr:cNvGrpSpPr/>
      </xdr:nvGrpSpPr>
      <xdr:grpSpPr>
        <a:xfrm>
          <a:off x="19479126" y="675398"/>
          <a:ext cx="255174" cy="275353"/>
          <a:chOff x="7690708" y="1145615"/>
          <a:chExt cx="338400" cy="338400"/>
        </a:xfrm>
      </xdr:grpSpPr>
      <xdr:sp macro="" textlink="">
        <xdr:nvSpPr>
          <xdr:cNvPr id="42" name="Oval 23">
            <a:extLst>
              <a:ext uri="{FF2B5EF4-FFF2-40B4-BE49-F238E27FC236}">
                <a16:creationId xmlns:a16="http://schemas.microsoft.com/office/drawing/2014/main" id="{00000000-0008-0000-0100-00002A000000}"/>
              </a:ext>
            </a:extLst>
          </xdr:cNvPr>
          <xdr:cNvSpPr/>
        </xdr:nvSpPr>
        <xdr:spPr>
          <a:xfrm>
            <a:off x="7690708" y="1145615"/>
            <a:ext cx="338400" cy="338400"/>
          </a:xfrm>
          <a:prstGeom prst="ellipse">
            <a:avLst/>
          </a:prstGeom>
          <a:solidFill>
            <a:srgbClr val="D9EBF7"/>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sz="1463"/>
          </a:p>
        </xdr:txBody>
      </xdr:sp>
      <xdr:pic>
        <xdr:nvPicPr>
          <xdr:cNvPr id="43" name="Picture 25">
            <a:extLst>
              <a:ext uri="{FF2B5EF4-FFF2-40B4-BE49-F238E27FC236}">
                <a16:creationId xmlns:a16="http://schemas.microsoft.com/office/drawing/2014/main" id="{00000000-0008-0000-0100-00002B000000}"/>
              </a:ext>
            </a:extLst>
          </xdr:cNvPr>
          <xdr:cNvPicPr>
            <a:picLocks noChangeAspect="1"/>
          </xdr:cNvPicPr>
        </xdr:nvPicPr>
        <xdr:blipFill rotWithShape="1">
          <a:blip xmlns:r="http://schemas.openxmlformats.org/officeDocument/2006/relationships" r:embed="rId1"/>
          <a:srcRect l="60842" t="27654" r="25393" b="56544"/>
          <a:stretch/>
        </xdr:blipFill>
        <xdr:spPr>
          <a:xfrm>
            <a:off x="7756557" y="1206954"/>
            <a:ext cx="228108" cy="186140"/>
          </a:xfrm>
          <a:prstGeom prst="rect">
            <a:avLst/>
          </a:prstGeom>
        </xdr:spPr>
      </xdr:pic>
    </xdr:grpSp>
    <xdr:clientData/>
  </xdr:twoCellAnchor>
  <xdr:twoCellAnchor>
    <xdr:from>
      <xdr:col>19</xdr:col>
      <xdr:colOff>480870</xdr:colOff>
      <xdr:row>2</xdr:row>
      <xdr:rowOff>83185</xdr:rowOff>
    </xdr:from>
    <xdr:to>
      <xdr:col>19</xdr:col>
      <xdr:colOff>735069</xdr:colOff>
      <xdr:row>2</xdr:row>
      <xdr:rowOff>350659</xdr:rowOff>
    </xdr:to>
    <xdr:grpSp>
      <xdr:nvGrpSpPr>
        <xdr:cNvPr id="44" name="Groep 43">
          <a:extLst>
            <a:ext uri="{FF2B5EF4-FFF2-40B4-BE49-F238E27FC236}">
              <a16:creationId xmlns:a16="http://schemas.microsoft.com/office/drawing/2014/main" id="{00000000-0008-0000-0100-00002C000000}"/>
            </a:ext>
          </a:extLst>
        </xdr:cNvPr>
        <xdr:cNvGrpSpPr/>
      </xdr:nvGrpSpPr>
      <xdr:grpSpPr>
        <a:xfrm>
          <a:off x="20572270" y="680085"/>
          <a:ext cx="254199" cy="267474"/>
          <a:chOff x="12473459" y="4146378"/>
          <a:chExt cx="339670" cy="335009"/>
        </a:xfrm>
      </xdr:grpSpPr>
      <xdr:sp macro="" textlink="">
        <xdr:nvSpPr>
          <xdr:cNvPr id="45" name="Oval 27">
            <a:extLst>
              <a:ext uri="{FF2B5EF4-FFF2-40B4-BE49-F238E27FC236}">
                <a16:creationId xmlns:a16="http://schemas.microsoft.com/office/drawing/2014/main" id="{00000000-0008-0000-0100-00002D000000}"/>
              </a:ext>
            </a:extLst>
          </xdr:cNvPr>
          <xdr:cNvSpPr/>
        </xdr:nvSpPr>
        <xdr:spPr>
          <a:xfrm>
            <a:off x="12473459" y="4146378"/>
            <a:ext cx="339670" cy="335009"/>
          </a:xfrm>
          <a:prstGeom prst="ellipse">
            <a:avLst/>
          </a:prstGeom>
          <a:solidFill>
            <a:srgbClr val="F2D9E7"/>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sz="1463"/>
          </a:p>
        </xdr:txBody>
      </xdr:sp>
      <xdr:pic>
        <xdr:nvPicPr>
          <xdr:cNvPr id="46" name="Picture 29">
            <a:extLst>
              <a:ext uri="{FF2B5EF4-FFF2-40B4-BE49-F238E27FC236}">
                <a16:creationId xmlns:a16="http://schemas.microsoft.com/office/drawing/2014/main" id="{00000000-0008-0000-0100-00002E000000}"/>
              </a:ext>
            </a:extLst>
          </xdr:cNvPr>
          <xdr:cNvPicPr>
            <a:picLocks noChangeAspect="1"/>
          </xdr:cNvPicPr>
        </xdr:nvPicPr>
        <xdr:blipFill rotWithShape="1">
          <a:blip xmlns:r="http://schemas.openxmlformats.org/officeDocument/2006/relationships" r:embed="rId1"/>
          <a:srcRect l="61250" t="54422" r="25055" b="27428"/>
          <a:stretch/>
        </xdr:blipFill>
        <xdr:spPr>
          <a:xfrm>
            <a:off x="12539701" y="4191124"/>
            <a:ext cx="229296" cy="232011"/>
          </a:xfrm>
          <a:prstGeom prst="rect">
            <a:avLst/>
          </a:prstGeom>
        </xdr:spPr>
      </xdr:pic>
    </xdr:grpSp>
    <xdr:clientData/>
  </xdr:twoCellAnchor>
  <xdr:twoCellAnchor>
    <xdr:from>
      <xdr:col>20</xdr:col>
      <xdr:colOff>347481</xdr:colOff>
      <xdr:row>2</xdr:row>
      <xdr:rowOff>82005</xdr:rowOff>
    </xdr:from>
    <xdr:to>
      <xdr:col>20</xdr:col>
      <xdr:colOff>610887</xdr:colOff>
      <xdr:row>2</xdr:row>
      <xdr:rowOff>349465</xdr:rowOff>
    </xdr:to>
    <xdr:grpSp>
      <xdr:nvGrpSpPr>
        <xdr:cNvPr id="47" name="Groep 46">
          <a:extLst>
            <a:ext uri="{FF2B5EF4-FFF2-40B4-BE49-F238E27FC236}">
              <a16:creationId xmlns:a16="http://schemas.microsoft.com/office/drawing/2014/main" id="{00000000-0008-0000-0100-00002F000000}"/>
            </a:ext>
          </a:extLst>
        </xdr:cNvPr>
        <xdr:cNvGrpSpPr/>
      </xdr:nvGrpSpPr>
      <xdr:grpSpPr>
        <a:xfrm>
          <a:off x="21619981" y="678905"/>
          <a:ext cx="263406" cy="267460"/>
          <a:chOff x="13818681" y="5717702"/>
          <a:chExt cx="339670" cy="340940"/>
        </a:xfrm>
      </xdr:grpSpPr>
      <xdr:sp macro="" textlink="">
        <xdr:nvSpPr>
          <xdr:cNvPr id="48" name="Oval 35">
            <a:extLst>
              <a:ext uri="{FF2B5EF4-FFF2-40B4-BE49-F238E27FC236}">
                <a16:creationId xmlns:a16="http://schemas.microsoft.com/office/drawing/2014/main" id="{00000000-0008-0000-0100-000030000000}"/>
              </a:ext>
            </a:extLst>
          </xdr:cNvPr>
          <xdr:cNvSpPr/>
        </xdr:nvSpPr>
        <xdr:spPr>
          <a:xfrm>
            <a:off x="13818681" y="5717702"/>
            <a:ext cx="339670" cy="340940"/>
          </a:xfrm>
          <a:prstGeom prst="ellipse">
            <a:avLst/>
          </a:prstGeom>
          <a:solidFill>
            <a:srgbClr val="FFF4DC"/>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sz="1463"/>
          </a:p>
        </xdr:txBody>
      </xdr:sp>
      <xdr:pic>
        <xdr:nvPicPr>
          <xdr:cNvPr id="49" name="Picture 36">
            <a:extLst>
              <a:ext uri="{FF2B5EF4-FFF2-40B4-BE49-F238E27FC236}">
                <a16:creationId xmlns:a16="http://schemas.microsoft.com/office/drawing/2014/main" id="{00000000-0008-0000-0100-000031000000}"/>
              </a:ext>
            </a:extLst>
          </xdr:cNvPr>
          <xdr:cNvPicPr>
            <a:picLocks noChangeAspect="1"/>
          </xdr:cNvPicPr>
        </xdr:nvPicPr>
        <xdr:blipFill rotWithShape="1">
          <a:blip xmlns:r="http://schemas.openxmlformats.org/officeDocument/2006/relationships" r:embed="rId1"/>
          <a:srcRect l="19350" t="55444" r="66955" b="26406"/>
          <a:stretch/>
        </xdr:blipFill>
        <xdr:spPr>
          <a:xfrm>
            <a:off x="13898274" y="5791987"/>
            <a:ext cx="163027" cy="187410"/>
          </a:xfrm>
          <a:prstGeom prst="rect">
            <a:avLst/>
          </a:prstGeom>
          <a:solidFill>
            <a:srgbClr val="FFF4DC"/>
          </a:solidFill>
        </xdr:spPr>
      </xdr:pic>
    </xdr:grpSp>
    <xdr:clientData/>
  </xdr:twoCellAnchor>
  <xdr:twoCellAnchor>
    <xdr:from>
      <xdr:col>17</xdr:col>
      <xdr:colOff>397723</xdr:colOff>
      <xdr:row>2</xdr:row>
      <xdr:rowOff>83309</xdr:rowOff>
    </xdr:from>
    <xdr:to>
      <xdr:col>17</xdr:col>
      <xdr:colOff>653872</xdr:colOff>
      <xdr:row>2</xdr:row>
      <xdr:rowOff>352671</xdr:rowOff>
    </xdr:to>
    <xdr:grpSp>
      <xdr:nvGrpSpPr>
        <xdr:cNvPr id="50" name="Groep 49">
          <a:extLst>
            <a:ext uri="{FF2B5EF4-FFF2-40B4-BE49-F238E27FC236}">
              <a16:creationId xmlns:a16="http://schemas.microsoft.com/office/drawing/2014/main" id="{00000000-0008-0000-0100-000032000000}"/>
            </a:ext>
          </a:extLst>
        </xdr:cNvPr>
        <xdr:cNvGrpSpPr/>
      </xdr:nvGrpSpPr>
      <xdr:grpSpPr>
        <a:xfrm>
          <a:off x="18482523" y="680209"/>
          <a:ext cx="256149" cy="269362"/>
          <a:chOff x="12490915" y="4065847"/>
          <a:chExt cx="339670" cy="339670"/>
        </a:xfrm>
      </xdr:grpSpPr>
      <xdr:sp macro="" textlink="">
        <xdr:nvSpPr>
          <xdr:cNvPr id="51" name="Oval 19">
            <a:extLst>
              <a:ext uri="{FF2B5EF4-FFF2-40B4-BE49-F238E27FC236}">
                <a16:creationId xmlns:a16="http://schemas.microsoft.com/office/drawing/2014/main" id="{00000000-0008-0000-0100-000033000000}"/>
              </a:ext>
            </a:extLst>
          </xdr:cNvPr>
          <xdr:cNvSpPr/>
        </xdr:nvSpPr>
        <xdr:spPr>
          <a:xfrm>
            <a:off x="12490915" y="4065847"/>
            <a:ext cx="339670" cy="339670"/>
          </a:xfrm>
          <a:prstGeom prst="ellipse">
            <a:avLst/>
          </a:prstGeom>
          <a:solidFill>
            <a:srgbClr val="DFE6E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sz="1463"/>
          </a:p>
        </xdr:txBody>
      </xdr:sp>
      <xdr:pic>
        <xdr:nvPicPr>
          <xdr:cNvPr id="52" name="Picture 21">
            <a:extLst>
              <a:ext uri="{FF2B5EF4-FFF2-40B4-BE49-F238E27FC236}">
                <a16:creationId xmlns:a16="http://schemas.microsoft.com/office/drawing/2014/main" id="{00000000-0008-0000-0100-000034000000}"/>
              </a:ext>
            </a:extLst>
          </xdr:cNvPr>
          <xdr:cNvPicPr>
            <a:picLocks noChangeAspect="1"/>
          </xdr:cNvPicPr>
        </xdr:nvPicPr>
        <xdr:blipFill rotWithShape="1">
          <a:blip xmlns:r="http://schemas.openxmlformats.org/officeDocument/2006/relationships" r:embed="rId2"/>
          <a:srcRect l="19301" t="27654" r="67307" b="56600"/>
          <a:stretch/>
        </xdr:blipFill>
        <xdr:spPr>
          <a:xfrm>
            <a:off x="12570794" y="4134501"/>
            <a:ext cx="184276" cy="184870"/>
          </a:xfrm>
          <a:prstGeom prst="rect">
            <a:avLst/>
          </a:prstGeom>
        </xdr:spPr>
      </xdr:pic>
    </xdr:grpSp>
    <xdr:clientData/>
  </xdr:twoCellAnchor>
  <xdr:twoCellAnchor>
    <xdr:from>
      <xdr:col>21</xdr:col>
      <xdr:colOff>348870</xdr:colOff>
      <xdr:row>2</xdr:row>
      <xdr:rowOff>88990</xdr:rowOff>
    </xdr:from>
    <xdr:to>
      <xdr:col>21</xdr:col>
      <xdr:colOff>621410</xdr:colOff>
      <xdr:row>2</xdr:row>
      <xdr:rowOff>357630</xdr:rowOff>
    </xdr:to>
    <xdr:grpSp>
      <xdr:nvGrpSpPr>
        <xdr:cNvPr id="53" name="Groep 52">
          <a:extLst>
            <a:ext uri="{FF2B5EF4-FFF2-40B4-BE49-F238E27FC236}">
              <a16:creationId xmlns:a16="http://schemas.microsoft.com/office/drawing/2014/main" id="{00000000-0008-0000-0100-000035000000}"/>
            </a:ext>
          </a:extLst>
        </xdr:cNvPr>
        <xdr:cNvGrpSpPr/>
      </xdr:nvGrpSpPr>
      <xdr:grpSpPr>
        <a:xfrm>
          <a:off x="22599270" y="685890"/>
          <a:ext cx="272540" cy="268640"/>
          <a:chOff x="11378711" y="2110154"/>
          <a:chExt cx="338400" cy="338400"/>
        </a:xfrm>
      </xdr:grpSpPr>
      <xdr:sp macro="" textlink="">
        <xdr:nvSpPr>
          <xdr:cNvPr id="54" name="Oval 31">
            <a:extLst>
              <a:ext uri="{FF2B5EF4-FFF2-40B4-BE49-F238E27FC236}">
                <a16:creationId xmlns:a16="http://schemas.microsoft.com/office/drawing/2014/main" id="{00000000-0008-0000-0100-000036000000}"/>
              </a:ext>
            </a:extLst>
          </xdr:cNvPr>
          <xdr:cNvSpPr/>
        </xdr:nvSpPr>
        <xdr:spPr>
          <a:xfrm>
            <a:off x="11378711" y="2110154"/>
            <a:ext cx="338400" cy="338400"/>
          </a:xfrm>
          <a:prstGeom prst="ellipse">
            <a:avLst/>
          </a:prstGeom>
          <a:solidFill>
            <a:srgbClr val="FBEAD9"/>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sz="1463"/>
          </a:p>
        </xdr:txBody>
      </xdr:sp>
      <xdr:pic>
        <xdr:nvPicPr>
          <xdr:cNvPr id="55" name="Picture 33">
            <a:extLst>
              <a:ext uri="{FF2B5EF4-FFF2-40B4-BE49-F238E27FC236}">
                <a16:creationId xmlns:a16="http://schemas.microsoft.com/office/drawing/2014/main" id="{00000000-0008-0000-0100-000037000000}"/>
              </a:ext>
            </a:extLst>
          </xdr:cNvPr>
          <xdr:cNvPicPr>
            <a:picLocks noChangeAspect="1"/>
          </xdr:cNvPicPr>
        </xdr:nvPicPr>
        <xdr:blipFill rotWithShape="1">
          <a:blip xmlns:r="http://schemas.openxmlformats.org/officeDocument/2006/relationships" r:embed="rId1"/>
          <a:srcRect l="39840" t="70336" r="46465" b="13501"/>
          <a:stretch/>
        </xdr:blipFill>
        <xdr:spPr>
          <a:xfrm>
            <a:off x="11443354" y="2184526"/>
            <a:ext cx="188203" cy="187200"/>
          </a:xfrm>
          <a:prstGeom prst="rect">
            <a:avLst/>
          </a:prstGeom>
          <a:solidFill>
            <a:srgbClr val="FBEAD9"/>
          </a:solidFill>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133903</xdr:rowOff>
    </xdr:from>
    <xdr:to>
      <xdr:col>1</xdr:col>
      <xdr:colOff>0</xdr:colOff>
      <xdr:row>3</xdr:row>
      <xdr:rowOff>94825</xdr:rowOff>
    </xdr:to>
    <xdr:sp macro="" textlink="">
      <xdr:nvSpPr>
        <xdr:cNvPr id="2" name="Pijl links 1">
          <a:extLst>
            <a:ext uri="{FF2B5EF4-FFF2-40B4-BE49-F238E27FC236}">
              <a16:creationId xmlns:a16="http://schemas.microsoft.com/office/drawing/2014/main" id="{00000000-0008-0000-0200-000002000000}"/>
            </a:ext>
          </a:extLst>
        </xdr:cNvPr>
        <xdr:cNvSpPr/>
      </xdr:nvSpPr>
      <xdr:spPr>
        <a:xfrm>
          <a:off x="0" y="540303"/>
          <a:ext cx="838200" cy="367322"/>
        </a:xfrm>
        <a:prstGeom prst="rightArrow">
          <a:avLst>
            <a:gd name="adj1" fmla="val 47015"/>
            <a:gd name="adj2" fmla="val 62500"/>
          </a:avLst>
        </a:prstGeom>
        <a:solidFill>
          <a:schemeClr val="accent6">
            <a:lumMod val="60000"/>
            <a:lumOff val="4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000" b="1">
              <a:solidFill>
                <a:schemeClr val="tx1"/>
              </a:solidFill>
            </a:rPr>
            <a:t>Uit</a:t>
          </a:r>
          <a:r>
            <a:rPr lang="nl-NL" sz="1000" b="1" baseline="0">
              <a:solidFill>
                <a:schemeClr val="tx1"/>
              </a:solidFill>
            </a:rPr>
            <a:t> Stap 3</a:t>
          </a:r>
          <a:endParaRPr lang="nl-NL" sz="1000" b="1">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3</xdr:row>
      <xdr:rowOff>123743</xdr:rowOff>
    </xdr:from>
    <xdr:to>
      <xdr:col>1</xdr:col>
      <xdr:colOff>0</xdr:colOff>
      <xdr:row>5</xdr:row>
      <xdr:rowOff>84665</xdr:rowOff>
    </xdr:to>
    <xdr:sp macro="" textlink="">
      <xdr:nvSpPr>
        <xdr:cNvPr id="2" name="Pijl links 1">
          <a:extLst>
            <a:ext uri="{FF2B5EF4-FFF2-40B4-BE49-F238E27FC236}">
              <a16:creationId xmlns:a16="http://schemas.microsoft.com/office/drawing/2014/main" id="{00000000-0008-0000-0300-000002000000}"/>
            </a:ext>
          </a:extLst>
        </xdr:cNvPr>
        <xdr:cNvSpPr/>
      </xdr:nvSpPr>
      <xdr:spPr>
        <a:xfrm>
          <a:off x="0" y="733343"/>
          <a:ext cx="850900" cy="367322"/>
        </a:xfrm>
        <a:prstGeom prst="rightArrow">
          <a:avLst>
            <a:gd name="adj1" fmla="val 47015"/>
            <a:gd name="adj2" fmla="val 62500"/>
          </a:avLst>
        </a:prstGeom>
        <a:solidFill>
          <a:schemeClr val="accent6">
            <a:lumMod val="60000"/>
            <a:lumOff val="4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000" b="1">
              <a:solidFill>
                <a:schemeClr val="tx1"/>
              </a:solidFill>
            </a:rPr>
            <a:t>Uit</a:t>
          </a:r>
          <a:r>
            <a:rPr lang="nl-NL" sz="1000" b="1" baseline="0">
              <a:solidFill>
                <a:schemeClr val="tx1"/>
              </a:solidFill>
            </a:rPr>
            <a:t> Stap 4</a:t>
          </a:r>
          <a:endParaRPr lang="nl-NL" sz="1000" b="1">
            <a:solidFill>
              <a:schemeClr val="tx1"/>
            </a:solidFill>
          </a:endParaRPr>
        </a:p>
      </xdr:txBody>
    </xdr:sp>
    <xdr:clientData/>
  </xdr:twoCellAnchor>
  <xdr:twoCellAnchor>
    <xdr:from>
      <xdr:col>0</xdr:col>
      <xdr:colOff>0</xdr:colOff>
      <xdr:row>6</xdr:row>
      <xdr:rowOff>84764</xdr:rowOff>
    </xdr:from>
    <xdr:to>
      <xdr:col>0</xdr:col>
      <xdr:colOff>1065389</xdr:colOff>
      <xdr:row>9</xdr:row>
      <xdr:rowOff>40606</xdr:rowOff>
    </xdr:to>
    <xdr:sp macro="" textlink="">
      <xdr:nvSpPr>
        <xdr:cNvPr id="3" name="Pijl links 2">
          <a:extLst>
            <a:ext uri="{FF2B5EF4-FFF2-40B4-BE49-F238E27FC236}">
              <a16:creationId xmlns:a16="http://schemas.microsoft.com/office/drawing/2014/main" id="{00000000-0008-0000-0300-000003000000}"/>
            </a:ext>
          </a:extLst>
        </xdr:cNvPr>
        <xdr:cNvSpPr/>
      </xdr:nvSpPr>
      <xdr:spPr>
        <a:xfrm>
          <a:off x="0" y="1303964"/>
          <a:ext cx="849489" cy="565442"/>
        </a:xfrm>
        <a:prstGeom prst="rightArrow">
          <a:avLst>
            <a:gd name="adj1" fmla="val 47015"/>
            <a:gd name="adj2" fmla="val 62500"/>
          </a:avLst>
        </a:prstGeom>
        <a:solidFill>
          <a:schemeClr val="accent6">
            <a:lumMod val="60000"/>
            <a:lumOff val="4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000" b="1">
              <a:solidFill>
                <a:schemeClr val="tx1"/>
              </a:solidFill>
            </a:rPr>
            <a:t>Uit Stap</a:t>
          </a:r>
          <a:r>
            <a:rPr lang="nl-NL" sz="1000" b="1" baseline="0">
              <a:solidFill>
                <a:schemeClr val="tx1"/>
              </a:solidFill>
            </a:rPr>
            <a:t> 2</a:t>
          </a:r>
          <a:endParaRPr lang="nl-NL" sz="1000" b="1">
            <a:solidFill>
              <a:schemeClr val="tx1"/>
            </a:solidFill>
          </a:endParaRPr>
        </a:p>
      </xdr:txBody>
    </xdr:sp>
    <xdr:clientData/>
  </xdr:twoCellAnchor>
  <mc:AlternateContent xmlns:mc="http://schemas.openxmlformats.org/markup-compatibility/2006">
    <mc:Choice xmlns:a14="http://schemas.microsoft.com/office/drawing/2010/main" Requires="a14">
      <xdr:twoCellAnchor editAs="oneCell">
        <xdr:from>
          <xdr:col>9</xdr:col>
          <xdr:colOff>76200</xdr:colOff>
          <xdr:row>10</xdr:row>
          <xdr:rowOff>25400</xdr:rowOff>
        </xdr:from>
        <xdr:to>
          <xdr:col>9</xdr:col>
          <xdr:colOff>342900</xdr:colOff>
          <xdr:row>10</xdr:row>
          <xdr:rowOff>190500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300-000001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11</xdr:row>
          <xdr:rowOff>25400</xdr:rowOff>
        </xdr:from>
        <xdr:to>
          <xdr:col>9</xdr:col>
          <xdr:colOff>342900</xdr:colOff>
          <xdr:row>11</xdr:row>
          <xdr:rowOff>190500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300-000002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12</xdr:row>
          <xdr:rowOff>25400</xdr:rowOff>
        </xdr:from>
        <xdr:to>
          <xdr:col>9</xdr:col>
          <xdr:colOff>342900</xdr:colOff>
          <xdr:row>12</xdr:row>
          <xdr:rowOff>190500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300-000003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13</xdr:row>
          <xdr:rowOff>25400</xdr:rowOff>
        </xdr:from>
        <xdr:to>
          <xdr:col>9</xdr:col>
          <xdr:colOff>342900</xdr:colOff>
          <xdr:row>13</xdr:row>
          <xdr:rowOff>190500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300-000004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0</xdr:colOff>
      <xdr:row>16</xdr:row>
      <xdr:rowOff>123743</xdr:rowOff>
    </xdr:from>
    <xdr:to>
      <xdr:col>1</xdr:col>
      <xdr:colOff>0</xdr:colOff>
      <xdr:row>18</xdr:row>
      <xdr:rowOff>84665</xdr:rowOff>
    </xdr:to>
    <xdr:sp macro="" textlink="">
      <xdr:nvSpPr>
        <xdr:cNvPr id="4" name="Pijl links 3">
          <a:extLst>
            <a:ext uri="{FF2B5EF4-FFF2-40B4-BE49-F238E27FC236}">
              <a16:creationId xmlns:a16="http://schemas.microsoft.com/office/drawing/2014/main" id="{00000000-0008-0000-0300-000004000000}"/>
            </a:ext>
          </a:extLst>
        </xdr:cNvPr>
        <xdr:cNvSpPr/>
      </xdr:nvSpPr>
      <xdr:spPr>
        <a:xfrm>
          <a:off x="0" y="3374943"/>
          <a:ext cx="850900" cy="367322"/>
        </a:xfrm>
        <a:prstGeom prst="rightArrow">
          <a:avLst>
            <a:gd name="adj1" fmla="val 47015"/>
            <a:gd name="adj2" fmla="val 62500"/>
          </a:avLst>
        </a:prstGeom>
        <a:solidFill>
          <a:schemeClr val="accent6">
            <a:lumMod val="60000"/>
            <a:lumOff val="4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800" b="1">
              <a:solidFill>
                <a:schemeClr val="tx1"/>
              </a:solidFill>
            </a:rPr>
            <a:t>Uit</a:t>
          </a:r>
          <a:r>
            <a:rPr lang="nl-NL" sz="800" b="1" baseline="0">
              <a:solidFill>
                <a:schemeClr val="tx1"/>
              </a:solidFill>
            </a:rPr>
            <a:t> Stap 4. Aanbestedingskalender</a:t>
          </a:r>
          <a:endParaRPr lang="nl-NL" sz="800" b="1">
            <a:solidFill>
              <a:schemeClr val="tx1"/>
            </a:solidFill>
          </a:endParaRPr>
        </a:p>
      </xdr:txBody>
    </xdr:sp>
    <xdr:clientData/>
  </xdr:twoCellAnchor>
  <xdr:twoCellAnchor>
    <xdr:from>
      <xdr:col>0</xdr:col>
      <xdr:colOff>0</xdr:colOff>
      <xdr:row>29</xdr:row>
      <xdr:rowOff>123743</xdr:rowOff>
    </xdr:from>
    <xdr:to>
      <xdr:col>1</xdr:col>
      <xdr:colOff>0</xdr:colOff>
      <xdr:row>31</xdr:row>
      <xdr:rowOff>84665</xdr:rowOff>
    </xdr:to>
    <xdr:sp macro="" textlink="">
      <xdr:nvSpPr>
        <xdr:cNvPr id="5" name="Pijl links 4">
          <a:extLst>
            <a:ext uri="{FF2B5EF4-FFF2-40B4-BE49-F238E27FC236}">
              <a16:creationId xmlns:a16="http://schemas.microsoft.com/office/drawing/2014/main" id="{00000000-0008-0000-0300-000005000000}"/>
            </a:ext>
          </a:extLst>
        </xdr:cNvPr>
        <xdr:cNvSpPr/>
      </xdr:nvSpPr>
      <xdr:spPr>
        <a:xfrm>
          <a:off x="0" y="6016543"/>
          <a:ext cx="850900" cy="367322"/>
        </a:xfrm>
        <a:prstGeom prst="rightArrow">
          <a:avLst>
            <a:gd name="adj1" fmla="val 47015"/>
            <a:gd name="adj2" fmla="val 62500"/>
          </a:avLst>
        </a:prstGeom>
        <a:solidFill>
          <a:schemeClr val="accent6">
            <a:lumMod val="60000"/>
            <a:lumOff val="4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800" b="1">
              <a:solidFill>
                <a:schemeClr val="tx1"/>
              </a:solidFill>
            </a:rPr>
            <a:t>Uit</a:t>
          </a:r>
          <a:r>
            <a:rPr lang="nl-NL" sz="800" b="1" baseline="0">
              <a:solidFill>
                <a:schemeClr val="tx1"/>
              </a:solidFill>
            </a:rPr>
            <a:t> Stap 4. Aanbestedingskalender</a:t>
          </a:r>
          <a:endParaRPr lang="nl-NL" sz="800" b="1">
            <a:solidFill>
              <a:schemeClr val="tx1"/>
            </a:solidFill>
          </a:endParaRPr>
        </a:p>
      </xdr:txBody>
    </xdr:sp>
    <xdr:clientData/>
  </xdr:twoCellAnchor>
  <mc:AlternateContent xmlns:mc="http://schemas.openxmlformats.org/markup-compatibility/2006">
    <mc:Choice xmlns:a14="http://schemas.microsoft.com/office/drawing/2010/main" Requires="a14">
      <xdr:twoCellAnchor editAs="oneCell">
        <xdr:from>
          <xdr:col>9</xdr:col>
          <xdr:colOff>76200</xdr:colOff>
          <xdr:row>15</xdr:row>
          <xdr:rowOff>25400</xdr:rowOff>
        </xdr:from>
        <xdr:to>
          <xdr:col>9</xdr:col>
          <xdr:colOff>342900</xdr:colOff>
          <xdr:row>15</xdr:row>
          <xdr:rowOff>190500</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300-000005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14</xdr:row>
          <xdr:rowOff>25400</xdr:rowOff>
        </xdr:from>
        <xdr:to>
          <xdr:col>9</xdr:col>
          <xdr:colOff>342900</xdr:colOff>
          <xdr:row>14</xdr:row>
          <xdr:rowOff>190500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300-000006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0</xdr:colOff>
      <xdr:row>16</xdr:row>
      <xdr:rowOff>123743</xdr:rowOff>
    </xdr:from>
    <xdr:to>
      <xdr:col>1</xdr:col>
      <xdr:colOff>0</xdr:colOff>
      <xdr:row>18</xdr:row>
      <xdr:rowOff>84665</xdr:rowOff>
    </xdr:to>
    <xdr:sp macro="" textlink="">
      <xdr:nvSpPr>
        <xdr:cNvPr id="6" name="Pijl links 5">
          <a:extLst>
            <a:ext uri="{FF2B5EF4-FFF2-40B4-BE49-F238E27FC236}">
              <a16:creationId xmlns:a16="http://schemas.microsoft.com/office/drawing/2014/main" id="{00000000-0008-0000-0300-000006000000}"/>
            </a:ext>
          </a:extLst>
        </xdr:cNvPr>
        <xdr:cNvSpPr/>
      </xdr:nvSpPr>
      <xdr:spPr>
        <a:xfrm>
          <a:off x="0" y="3374943"/>
          <a:ext cx="850900" cy="367322"/>
        </a:xfrm>
        <a:prstGeom prst="rightArrow">
          <a:avLst>
            <a:gd name="adj1" fmla="val 47015"/>
            <a:gd name="adj2" fmla="val 62500"/>
          </a:avLst>
        </a:prstGeom>
        <a:solidFill>
          <a:schemeClr val="accent6">
            <a:lumMod val="60000"/>
            <a:lumOff val="4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000" b="1">
              <a:solidFill>
                <a:schemeClr val="tx1"/>
              </a:solidFill>
            </a:rPr>
            <a:t>Uit</a:t>
          </a:r>
          <a:r>
            <a:rPr lang="nl-NL" sz="1000" b="1" baseline="0">
              <a:solidFill>
                <a:schemeClr val="tx1"/>
              </a:solidFill>
            </a:rPr>
            <a:t> Stap 4</a:t>
          </a:r>
          <a:endParaRPr lang="nl-NL" sz="1000" b="1">
            <a:solidFill>
              <a:schemeClr val="tx1"/>
            </a:solidFill>
          </a:endParaRPr>
        </a:p>
      </xdr:txBody>
    </xdr:sp>
    <xdr:clientData/>
  </xdr:twoCellAnchor>
  <mc:AlternateContent xmlns:mc="http://schemas.openxmlformats.org/markup-compatibility/2006">
    <mc:Choice xmlns:a14="http://schemas.microsoft.com/office/drawing/2010/main" Requires="a14">
      <xdr:twoCellAnchor editAs="oneCell">
        <xdr:from>
          <xdr:col>9</xdr:col>
          <xdr:colOff>76200</xdr:colOff>
          <xdr:row>23</xdr:row>
          <xdr:rowOff>25400</xdr:rowOff>
        </xdr:from>
        <xdr:to>
          <xdr:col>9</xdr:col>
          <xdr:colOff>342900</xdr:colOff>
          <xdr:row>23</xdr:row>
          <xdr:rowOff>190500</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300-000007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24</xdr:row>
          <xdr:rowOff>25400</xdr:rowOff>
        </xdr:from>
        <xdr:to>
          <xdr:col>9</xdr:col>
          <xdr:colOff>342900</xdr:colOff>
          <xdr:row>24</xdr:row>
          <xdr:rowOff>190500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300-000008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25</xdr:row>
          <xdr:rowOff>25400</xdr:rowOff>
        </xdr:from>
        <xdr:to>
          <xdr:col>9</xdr:col>
          <xdr:colOff>342900</xdr:colOff>
          <xdr:row>25</xdr:row>
          <xdr:rowOff>190500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300-000009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26</xdr:row>
          <xdr:rowOff>25400</xdr:rowOff>
        </xdr:from>
        <xdr:to>
          <xdr:col>9</xdr:col>
          <xdr:colOff>342900</xdr:colOff>
          <xdr:row>26</xdr:row>
          <xdr:rowOff>190500</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300-00000A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28</xdr:row>
          <xdr:rowOff>25400</xdr:rowOff>
        </xdr:from>
        <xdr:to>
          <xdr:col>9</xdr:col>
          <xdr:colOff>342900</xdr:colOff>
          <xdr:row>28</xdr:row>
          <xdr:rowOff>190500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300-00000B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27</xdr:row>
          <xdr:rowOff>25400</xdr:rowOff>
        </xdr:from>
        <xdr:to>
          <xdr:col>9</xdr:col>
          <xdr:colOff>342900</xdr:colOff>
          <xdr:row>27</xdr:row>
          <xdr:rowOff>190500</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300-00000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0</xdr:colOff>
      <xdr:row>29</xdr:row>
      <xdr:rowOff>123743</xdr:rowOff>
    </xdr:from>
    <xdr:to>
      <xdr:col>1</xdr:col>
      <xdr:colOff>0</xdr:colOff>
      <xdr:row>31</xdr:row>
      <xdr:rowOff>84665</xdr:rowOff>
    </xdr:to>
    <xdr:sp macro="" textlink="">
      <xdr:nvSpPr>
        <xdr:cNvPr id="7" name="Pijl links 6">
          <a:extLst>
            <a:ext uri="{FF2B5EF4-FFF2-40B4-BE49-F238E27FC236}">
              <a16:creationId xmlns:a16="http://schemas.microsoft.com/office/drawing/2014/main" id="{00000000-0008-0000-0300-000007000000}"/>
            </a:ext>
          </a:extLst>
        </xdr:cNvPr>
        <xdr:cNvSpPr/>
      </xdr:nvSpPr>
      <xdr:spPr>
        <a:xfrm>
          <a:off x="0" y="6016543"/>
          <a:ext cx="850900" cy="367322"/>
        </a:xfrm>
        <a:prstGeom prst="rightArrow">
          <a:avLst>
            <a:gd name="adj1" fmla="val 47015"/>
            <a:gd name="adj2" fmla="val 62500"/>
          </a:avLst>
        </a:prstGeom>
        <a:solidFill>
          <a:schemeClr val="accent6">
            <a:lumMod val="60000"/>
            <a:lumOff val="4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000" b="1">
              <a:solidFill>
                <a:schemeClr val="tx1"/>
              </a:solidFill>
            </a:rPr>
            <a:t>Uit</a:t>
          </a:r>
          <a:r>
            <a:rPr lang="nl-NL" sz="1000" b="1" baseline="0">
              <a:solidFill>
                <a:schemeClr val="tx1"/>
              </a:solidFill>
            </a:rPr>
            <a:t> Stap 4</a:t>
          </a:r>
          <a:endParaRPr lang="nl-NL" sz="1000" b="1">
            <a:solidFill>
              <a:schemeClr val="tx1"/>
            </a:solidFill>
          </a:endParaRPr>
        </a:p>
      </xdr:txBody>
    </xdr:sp>
    <xdr:clientData/>
  </xdr:twoCellAnchor>
  <mc:AlternateContent xmlns:mc="http://schemas.openxmlformats.org/markup-compatibility/2006">
    <mc:Choice xmlns:a14="http://schemas.microsoft.com/office/drawing/2010/main" Requires="a14">
      <xdr:twoCellAnchor editAs="oneCell">
        <xdr:from>
          <xdr:col>9</xdr:col>
          <xdr:colOff>76200</xdr:colOff>
          <xdr:row>36</xdr:row>
          <xdr:rowOff>25400</xdr:rowOff>
        </xdr:from>
        <xdr:to>
          <xdr:col>9</xdr:col>
          <xdr:colOff>342900</xdr:colOff>
          <xdr:row>36</xdr:row>
          <xdr:rowOff>190500</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300-00000D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37</xdr:row>
          <xdr:rowOff>25400</xdr:rowOff>
        </xdr:from>
        <xdr:to>
          <xdr:col>9</xdr:col>
          <xdr:colOff>342900</xdr:colOff>
          <xdr:row>37</xdr:row>
          <xdr:rowOff>190500</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300-00000E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38</xdr:row>
          <xdr:rowOff>25400</xdr:rowOff>
        </xdr:from>
        <xdr:to>
          <xdr:col>9</xdr:col>
          <xdr:colOff>342900</xdr:colOff>
          <xdr:row>38</xdr:row>
          <xdr:rowOff>190500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300-00000F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39</xdr:row>
          <xdr:rowOff>25400</xdr:rowOff>
        </xdr:from>
        <xdr:to>
          <xdr:col>9</xdr:col>
          <xdr:colOff>342900</xdr:colOff>
          <xdr:row>39</xdr:row>
          <xdr:rowOff>190500</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300-000010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41</xdr:row>
          <xdr:rowOff>25400</xdr:rowOff>
        </xdr:from>
        <xdr:to>
          <xdr:col>9</xdr:col>
          <xdr:colOff>342900</xdr:colOff>
          <xdr:row>41</xdr:row>
          <xdr:rowOff>190500</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300-000011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40</xdr:row>
          <xdr:rowOff>25400</xdr:rowOff>
        </xdr:from>
        <xdr:to>
          <xdr:col>9</xdr:col>
          <xdr:colOff>342900</xdr:colOff>
          <xdr:row>40</xdr:row>
          <xdr:rowOff>190500</xdr:rowOff>
        </xdr:to>
        <xdr:sp macro="" textlink="">
          <xdr:nvSpPr>
            <xdr:cNvPr id="15378" name="Check Box 18" hidden="1">
              <a:extLst>
                <a:ext uri="{63B3BB69-23CF-44E3-9099-C40C66FF867C}">
                  <a14:compatExt spid="_x0000_s15378"/>
                </a:ext>
                <a:ext uri="{FF2B5EF4-FFF2-40B4-BE49-F238E27FC236}">
                  <a16:creationId xmlns:a16="http://schemas.microsoft.com/office/drawing/2014/main" id="{00000000-0008-0000-0300-000012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0</xdr:colOff>
      <xdr:row>16</xdr:row>
      <xdr:rowOff>123743</xdr:rowOff>
    </xdr:from>
    <xdr:to>
      <xdr:col>1</xdr:col>
      <xdr:colOff>0</xdr:colOff>
      <xdr:row>18</xdr:row>
      <xdr:rowOff>84665</xdr:rowOff>
    </xdr:to>
    <xdr:sp macro="" textlink="">
      <xdr:nvSpPr>
        <xdr:cNvPr id="8" name="Pijl links 7">
          <a:extLst>
            <a:ext uri="{FF2B5EF4-FFF2-40B4-BE49-F238E27FC236}">
              <a16:creationId xmlns:a16="http://schemas.microsoft.com/office/drawing/2014/main" id="{00000000-0008-0000-0300-000008000000}"/>
            </a:ext>
          </a:extLst>
        </xdr:cNvPr>
        <xdr:cNvSpPr/>
      </xdr:nvSpPr>
      <xdr:spPr>
        <a:xfrm>
          <a:off x="0" y="3374943"/>
          <a:ext cx="850900" cy="367322"/>
        </a:xfrm>
        <a:prstGeom prst="rightArrow">
          <a:avLst>
            <a:gd name="adj1" fmla="val 47015"/>
            <a:gd name="adj2" fmla="val 62500"/>
          </a:avLst>
        </a:prstGeom>
        <a:solidFill>
          <a:schemeClr val="accent6">
            <a:lumMod val="60000"/>
            <a:lumOff val="4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000" b="1">
              <a:solidFill>
                <a:schemeClr val="tx1"/>
              </a:solidFill>
            </a:rPr>
            <a:t>Uit</a:t>
          </a:r>
          <a:r>
            <a:rPr lang="nl-NL" sz="1000" b="1" baseline="0">
              <a:solidFill>
                <a:schemeClr val="tx1"/>
              </a:solidFill>
            </a:rPr>
            <a:t> Stap 4</a:t>
          </a:r>
          <a:endParaRPr lang="nl-NL" sz="1000" b="1">
            <a:solidFill>
              <a:schemeClr val="tx1"/>
            </a:solidFill>
          </a:endParaRPr>
        </a:p>
      </xdr:txBody>
    </xdr:sp>
    <xdr:clientData/>
  </xdr:twoCellAnchor>
  <mc:AlternateContent xmlns:mc="http://schemas.openxmlformats.org/markup-compatibility/2006">
    <mc:Choice xmlns:a14="http://schemas.microsoft.com/office/drawing/2010/main" Requires="a14">
      <xdr:twoCellAnchor editAs="oneCell">
        <xdr:from>
          <xdr:col>9</xdr:col>
          <xdr:colOff>76200</xdr:colOff>
          <xdr:row>23</xdr:row>
          <xdr:rowOff>25400</xdr:rowOff>
        </xdr:from>
        <xdr:to>
          <xdr:col>9</xdr:col>
          <xdr:colOff>342900</xdr:colOff>
          <xdr:row>23</xdr:row>
          <xdr:rowOff>190500</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300-000013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24</xdr:row>
          <xdr:rowOff>25400</xdr:rowOff>
        </xdr:from>
        <xdr:to>
          <xdr:col>9</xdr:col>
          <xdr:colOff>342900</xdr:colOff>
          <xdr:row>24</xdr:row>
          <xdr:rowOff>190500</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300-000014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25</xdr:row>
          <xdr:rowOff>25400</xdr:rowOff>
        </xdr:from>
        <xdr:to>
          <xdr:col>9</xdr:col>
          <xdr:colOff>342900</xdr:colOff>
          <xdr:row>25</xdr:row>
          <xdr:rowOff>190500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300-000015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26</xdr:row>
          <xdr:rowOff>25400</xdr:rowOff>
        </xdr:from>
        <xdr:to>
          <xdr:col>9</xdr:col>
          <xdr:colOff>342900</xdr:colOff>
          <xdr:row>26</xdr:row>
          <xdr:rowOff>190500</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300-000016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28</xdr:row>
          <xdr:rowOff>25400</xdr:rowOff>
        </xdr:from>
        <xdr:to>
          <xdr:col>9</xdr:col>
          <xdr:colOff>342900</xdr:colOff>
          <xdr:row>28</xdr:row>
          <xdr:rowOff>190500</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300-000017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27</xdr:row>
          <xdr:rowOff>25400</xdr:rowOff>
        </xdr:from>
        <xdr:to>
          <xdr:col>9</xdr:col>
          <xdr:colOff>342900</xdr:colOff>
          <xdr:row>27</xdr:row>
          <xdr:rowOff>190500</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300-000018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0</xdr:colOff>
      <xdr:row>29</xdr:row>
      <xdr:rowOff>123743</xdr:rowOff>
    </xdr:from>
    <xdr:to>
      <xdr:col>1</xdr:col>
      <xdr:colOff>0</xdr:colOff>
      <xdr:row>31</xdr:row>
      <xdr:rowOff>84665</xdr:rowOff>
    </xdr:to>
    <xdr:sp macro="" textlink="">
      <xdr:nvSpPr>
        <xdr:cNvPr id="9" name="Pijl links 8">
          <a:extLst>
            <a:ext uri="{FF2B5EF4-FFF2-40B4-BE49-F238E27FC236}">
              <a16:creationId xmlns:a16="http://schemas.microsoft.com/office/drawing/2014/main" id="{00000000-0008-0000-0300-000009000000}"/>
            </a:ext>
          </a:extLst>
        </xdr:cNvPr>
        <xdr:cNvSpPr/>
      </xdr:nvSpPr>
      <xdr:spPr>
        <a:xfrm>
          <a:off x="0" y="6016543"/>
          <a:ext cx="850900" cy="367322"/>
        </a:xfrm>
        <a:prstGeom prst="rightArrow">
          <a:avLst>
            <a:gd name="adj1" fmla="val 47015"/>
            <a:gd name="adj2" fmla="val 62500"/>
          </a:avLst>
        </a:prstGeom>
        <a:solidFill>
          <a:schemeClr val="accent6">
            <a:lumMod val="60000"/>
            <a:lumOff val="4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000" b="1">
              <a:solidFill>
                <a:schemeClr val="tx1"/>
              </a:solidFill>
            </a:rPr>
            <a:t>Uit</a:t>
          </a:r>
          <a:r>
            <a:rPr lang="nl-NL" sz="1000" b="1" baseline="0">
              <a:solidFill>
                <a:schemeClr val="tx1"/>
              </a:solidFill>
            </a:rPr>
            <a:t> Stap 4</a:t>
          </a:r>
          <a:endParaRPr lang="nl-NL" sz="1000" b="1">
            <a:solidFill>
              <a:schemeClr val="tx1"/>
            </a:solidFill>
          </a:endParaRPr>
        </a:p>
      </xdr:txBody>
    </xdr:sp>
    <xdr:clientData/>
  </xdr:twoCellAnchor>
  <mc:AlternateContent xmlns:mc="http://schemas.openxmlformats.org/markup-compatibility/2006">
    <mc:Choice xmlns:a14="http://schemas.microsoft.com/office/drawing/2010/main" Requires="a14">
      <xdr:twoCellAnchor editAs="oneCell">
        <xdr:from>
          <xdr:col>9</xdr:col>
          <xdr:colOff>76200</xdr:colOff>
          <xdr:row>36</xdr:row>
          <xdr:rowOff>25400</xdr:rowOff>
        </xdr:from>
        <xdr:to>
          <xdr:col>9</xdr:col>
          <xdr:colOff>342900</xdr:colOff>
          <xdr:row>36</xdr:row>
          <xdr:rowOff>190500</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300-000019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37</xdr:row>
          <xdr:rowOff>25400</xdr:rowOff>
        </xdr:from>
        <xdr:to>
          <xdr:col>9</xdr:col>
          <xdr:colOff>342900</xdr:colOff>
          <xdr:row>37</xdr:row>
          <xdr:rowOff>190500</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300-00001A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38</xdr:row>
          <xdr:rowOff>25400</xdr:rowOff>
        </xdr:from>
        <xdr:to>
          <xdr:col>9</xdr:col>
          <xdr:colOff>342900</xdr:colOff>
          <xdr:row>38</xdr:row>
          <xdr:rowOff>190500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300-00001B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39</xdr:row>
          <xdr:rowOff>25400</xdr:rowOff>
        </xdr:from>
        <xdr:to>
          <xdr:col>9</xdr:col>
          <xdr:colOff>342900</xdr:colOff>
          <xdr:row>39</xdr:row>
          <xdr:rowOff>190500</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300-00001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41</xdr:row>
          <xdr:rowOff>25400</xdr:rowOff>
        </xdr:from>
        <xdr:to>
          <xdr:col>9</xdr:col>
          <xdr:colOff>342900</xdr:colOff>
          <xdr:row>41</xdr:row>
          <xdr:rowOff>190500</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300-00001D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40</xdr:row>
          <xdr:rowOff>25400</xdr:rowOff>
        </xdr:from>
        <xdr:to>
          <xdr:col>9</xdr:col>
          <xdr:colOff>342900</xdr:colOff>
          <xdr:row>40</xdr:row>
          <xdr:rowOff>190500</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300-00001E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0</xdr:colOff>
      <xdr:row>19</xdr:row>
      <xdr:rowOff>29026</xdr:rowOff>
    </xdr:from>
    <xdr:to>
      <xdr:col>1</xdr:col>
      <xdr:colOff>2605</xdr:colOff>
      <xdr:row>21</xdr:row>
      <xdr:rowOff>192019</xdr:rowOff>
    </xdr:to>
    <xdr:sp macro="" textlink="">
      <xdr:nvSpPr>
        <xdr:cNvPr id="10" name="Pijl links 9">
          <a:extLst>
            <a:ext uri="{FF2B5EF4-FFF2-40B4-BE49-F238E27FC236}">
              <a16:creationId xmlns:a16="http://schemas.microsoft.com/office/drawing/2014/main" id="{00000000-0008-0000-0300-00000A000000}"/>
            </a:ext>
          </a:extLst>
        </xdr:cNvPr>
        <xdr:cNvSpPr/>
      </xdr:nvSpPr>
      <xdr:spPr>
        <a:xfrm>
          <a:off x="0" y="3889826"/>
          <a:ext cx="853505" cy="569393"/>
        </a:xfrm>
        <a:prstGeom prst="rightArrow">
          <a:avLst>
            <a:gd name="adj1" fmla="val 47015"/>
            <a:gd name="adj2" fmla="val 62500"/>
          </a:avLst>
        </a:prstGeom>
        <a:solidFill>
          <a:schemeClr val="accent6">
            <a:lumMod val="60000"/>
            <a:lumOff val="4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000" b="1">
              <a:solidFill>
                <a:schemeClr val="tx1"/>
              </a:solidFill>
            </a:rPr>
            <a:t>Uit Stap</a:t>
          </a:r>
          <a:r>
            <a:rPr lang="nl-NL" sz="1000" b="1" baseline="0">
              <a:solidFill>
                <a:schemeClr val="tx1"/>
              </a:solidFill>
            </a:rPr>
            <a:t> 2</a:t>
          </a:r>
          <a:endParaRPr lang="nl-NL" sz="1000" b="1">
            <a:solidFill>
              <a:schemeClr val="tx1"/>
            </a:solidFill>
          </a:endParaRPr>
        </a:p>
      </xdr:txBody>
    </xdr:sp>
    <xdr:clientData/>
  </xdr:twoCellAnchor>
  <xdr:twoCellAnchor>
    <xdr:from>
      <xdr:col>0</xdr:col>
      <xdr:colOff>0</xdr:colOff>
      <xdr:row>32</xdr:row>
      <xdr:rowOff>22392</xdr:rowOff>
    </xdr:from>
    <xdr:to>
      <xdr:col>1</xdr:col>
      <xdr:colOff>2605</xdr:colOff>
      <xdr:row>34</xdr:row>
      <xdr:rowOff>191735</xdr:rowOff>
    </xdr:to>
    <xdr:sp macro="" textlink="">
      <xdr:nvSpPr>
        <xdr:cNvPr id="11" name="Pijl links 45">
          <a:extLst>
            <a:ext uri="{FF2B5EF4-FFF2-40B4-BE49-F238E27FC236}">
              <a16:creationId xmlns:a16="http://schemas.microsoft.com/office/drawing/2014/main" id="{00000000-0008-0000-0300-00000B000000}"/>
            </a:ext>
          </a:extLst>
        </xdr:cNvPr>
        <xdr:cNvSpPr/>
      </xdr:nvSpPr>
      <xdr:spPr>
        <a:xfrm>
          <a:off x="0" y="6524792"/>
          <a:ext cx="853505" cy="575743"/>
        </a:xfrm>
        <a:prstGeom prst="rightArrow">
          <a:avLst>
            <a:gd name="adj1" fmla="val 47015"/>
            <a:gd name="adj2" fmla="val 62500"/>
          </a:avLst>
        </a:prstGeom>
        <a:solidFill>
          <a:schemeClr val="accent6">
            <a:lumMod val="60000"/>
            <a:lumOff val="4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000" b="1">
              <a:solidFill>
                <a:schemeClr val="tx1"/>
              </a:solidFill>
            </a:rPr>
            <a:t>Uit Stap</a:t>
          </a:r>
          <a:r>
            <a:rPr lang="nl-NL" sz="1000" b="1" baseline="0">
              <a:solidFill>
                <a:schemeClr val="tx1"/>
              </a:solidFill>
            </a:rPr>
            <a:t> 2</a:t>
          </a:r>
          <a:endParaRPr lang="nl-NL" sz="1000" b="1">
            <a:solidFill>
              <a:schemeClr val="tx1"/>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18</xdr:row>
      <xdr:rowOff>127156</xdr:rowOff>
    </xdr:from>
    <xdr:to>
      <xdr:col>7</xdr:col>
      <xdr:colOff>460551</xdr:colOff>
      <xdr:row>30</xdr:row>
      <xdr:rowOff>27912</xdr:rowOff>
    </xdr:to>
    <xdr:graphicFrame macro="">
      <xdr:nvGraphicFramePr>
        <xdr:cNvPr id="8" name="Grafiek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573449</xdr:colOff>
      <xdr:row>6</xdr:row>
      <xdr:rowOff>83737</xdr:rowOff>
    </xdr:from>
    <xdr:to>
      <xdr:col>16</xdr:col>
      <xdr:colOff>823406</xdr:colOff>
      <xdr:row>18</xdr:row>
      <xdr:rowOff>57746</xdr:rowOff>
    </xdr:to>
    <xdr:graphicFrame macro="">
      <xdr:nvGraphicFramePr>
        <xdr:cNvPr id="10" name="Grafiek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32</xdr:row>
      <xdr:rowOff>90714</xdr:rowOff>
    </xdr:from>
    <xdr:to>
      <xdr:col>7</xdr:col>
      <xdr:colOff>600110</xdr:colOff>
      <xdr:row>50</xdr:row>
      <xdr:rowOff>60477</xdr:rowOff>
    </xdr:to>
    <xdr:graphicFrame macro="">
      <xdr:nvGraphicFramePr>
        <xdr:cNvPr id="7" name="Grafiek 3">
          <a:extLst>
            <a:ext uri="{FF2B5EF4-FFF2-40B4-BE49-F238E27FC236}">
              <a16:creationId xmlns:a16="http://schemas.microsoft.com/office/drawing/2014/main" id="{00000000-0008-0000-04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641978</xdr:colOff>
      <xdr:row>32</xdr:row>
      <xdr:rowOff>90714</xdr:rowOff>
    </xdr:from>
    <xdr:to>
      <xdr:col>17</xdr:col>
      <xdr:colOff>13957</xdr:colOff>
      <xdr:row>50</xdr:row>
      <xdr:rowOff>75595</xdr:rowOff>
    </xdr:to>
    <xdr:graphicFrame macro="">
      <xdr:nvGraphicFramePr>
        <xdr:cNvPr id="5" name="Grafiek 4">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13956</xdr:colOff>
      <xdr:row>52</xdr:row>
      <xdr:rowOff>97693</xdr:rowOff>
    </xdr:from>
    <xdr:to>
      <xdr:col>8</xdr:col>
      <xdr:colOff>307034</xdr:colOff>
      <xdr:row>68</xdr:row>
      <xdr:rowOff>180134</xdr:rowOff>
    </xdr:to>
    <xdr:graphicFrame macro="">
      <xdr:nvGraphicFramePr>
        <xdr:cNvPr id="11" name="Grafiek 10">
          <a:extLst>
            <a:ext uri="{FF2B5EF4-FFF2-40B4-BE49-F238E27FC236}">
              <a16:creationId xmlns:a16="http://schemas.microsoft.com/office/drawing/2014/main" id="{00000000-0008-0000-04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376814</xdr:colOff>
      <xdr:row>52</xdr:row>
      <xdr:rowOff>111648</xdr:rowOff>
    </xdr:from>
    <xdr:to>
      <xdr:col>17</xdr:col>
      <xdr:colOff>10717</xdr:colOff>
      <xdr:row>68</xdr:row>
      <xdr:rowOff>167473</xdr:rowOff>
    </xdr:to>
    <xdr:graphicFrame macro="">
      <xdr:nvGraphicFramePr>
        <xdr:cNvPr id="12" name="Grafiek 11">
          <a:extLst>
            <a:ext uri="{FF2B5EF4-FFF2-40B4-BE49-F238E27FC236}">
              <a16:creationId xmlns:a16="http://schemas.microsoft.com/office/drawing/2014/main" id="{00000000-0008-0000-04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530329</xdr:colOff>
      <xdr:row>18</xdr:row>
      <xdr:rowOff>139561</xdr:rowOff>
    </xdr:from>
    <xdr:to>
      <xdr:col>16</xdr:col>
      <xdr:colOff>795495</xdr:colOff>
      <xdr:row>30</xdr:row>
      <xdr:rowOff>41869</xdr:rowOff>
    </xdr:to>
    <xdr:graphicFrame macro="">
      <xdr:nvGraphicFramePr>
        <xdr:cNvPr id="13" name="Grafiek 12">
          <a:extLst>
            <a:ext uri="{FF2B5EF4-FFF2-40B4-BE49-F238E27FC236}">
              <a16:creationId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6</xdr:row>
      <xdr:rowOff>69781</xdr:rowOff>
    </xdr:from>
    <xdr:to>
      <xdr:col>9</xdr:col>
      <xdr:colOff>502418</xdr:colOff>
      <xdr:row>18</xdr:row>
      <xdr:rowOff>41868</xdr:rowOff>
    </xdr:to>
    <xdr:graphicFrame macro="">
      <xdr:nvGraphicFramePr>
        <xdr:cNvPr id="14" name="Grafiek 13">
          <a:extLst>
            <a:ext uri="{FF2B5EF4-FFF2-40B4-BE49-F238E27FC236}">
              <a16:creationId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Bureau 2030">
    <a:dk1>
      <a:srgbClr val="00395B"/>
    </a:dk1>
    <a:lt1>
      <a:srgbClr val="FFFFFF"/>
    </a:lt1>
    <a:dk2>
      <a:srgbClr val="EEA243"/>
    </a:dk2>
    <a:lt2>
      <a:srgbClr val="ECF3F3"/>
    </a:lt2>
    <a:accent1>
      <a:srgbClr val="00395B"/>
    </a:accent1>
    <a:accent2>
      <a:srgbClr val="92B0BD"/>
    </a:accent2>
    <a:accent3>
      <a:srgbClr val="AFD9C7"/>
    </a:accent3>
    <a:accent4>
      <a:srgbClr val="CEFFEA"/>
    </a:accent4>
    <a:accent5>
      <a:srgbClr val="9DC3E6"/>
    </a:accent5>
    <a:accent6>
      <a:srgbClr val="C8C6F2"/>
    </a:accent6>
    <a:hlink>
      <a:srgbClr val="92B0BD"/>
    </a:hlink>
    <a:folHlink>
      <a:srgbClr val="954F72"/>
    </a:folHlink>
  </a:clrScheme>
  <a:fontScheme name="Kantoorthema">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them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Bureau 2030">
    <a:dk1>
      <a:srgbClr val="00395B"/>
    </a:dk1>
    <a:lt1>
      <a:srgbClr val="FFFFFF"/>
    </a:lt1>
    <a:dk2>
      <a:srgbClr val="EEA243"/>
    </a:dk2>
    <a:lt2>
      <a:srgbClr val="ECF3F3"/>
    </a:lt2>
    <a:accent1>
      <a:srgbClr val="00395B"/>
    </a:accent1>
    <a:accent2>
      <a:srgbClr val="92B0BD"/>
    </a:accent2>
    <a:accent3>
      <a:srgbClr val="AFD9C7"/>
    </a:accent3>
    <a:accent4>
      <a:srgbClr val="CEFFEA"/>
    </a:accent4>
    <a:accent5>
      <a:srgbClr val="9DC3E6"/>
    </a:accent5>
    <a:accent6>
      <a:srgbClr val="C8C6F2"/>
    </a:accent6>
    <a:hlink>
      <a:srgbClr val="92B0BD"/>
    </a:hlink>
    <a:folHlink>
      <a:srgbClr val="954F72"/>
    </a:folHlink>
  </a:clrScheme>
  <a:fontScheme name="Kantoorthema">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them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8" Type="http://schemas.openxmlformats.org/officeDocument/2006/relationships/ctrlProp" Target="../ctrlProps/ctrlProp5.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E66FB-0003-4046-827F-715683A415EC}">
  <sheetPr>
    <tabColor theme="4"/>
  </sheetPr>
  <dimension ref="C2:N11"/>
  <sheetViews>
    <sheetView showGridLines="0" topLeftCell="A6" zoomScaleNormal="100" workbookViewId="0"/>
  </sheetViews>
  <sheetFormatPr baseColWidth="10" defaultColWidth="8.83203125" defaultRowHeight="16" x14ac:dyDescent="0.2"/>
  <cols>
    <col min="3" max="3" width="28.6640625" customWidth="1"/>
    <col min="4" max="4" width="7.1640625" customWidth="1"/>
    <col min="5" max="14" width="17.1640625" customWidth="1"/>
  </cols>
  <sheetData>
    <row r="2" spans="3:14" ht="21" x14ac:dyDescent="0.2">
      <c r="C2" s="29"/>
      <c r="D2" s="29"/>
    </row>
    <row r="3" spans="3:14" ht="46.75" customHeight="1" x14ac:dyDescent="0.2">
      <c r="C3" s="25" t="s">
        <v>63</v>
      </c>
      <c r="D3" s="24" t="s">
        <v>62</v>
      </c>
      <c r="E3" s="104" t="s">
        <v>61</v>
      </c>
      <c r="F3" s="104"/>
      <c r="G3" s="100" t="s">
        <v>60</v>
      </c>
      <c r="H3" s="100"/>
      <c r="I3" s="101" t="s">
        <v>59</v>
      </c>
      <c r="J3" s="101"/>
      <c r="K3" s="102" t="s">
        <v>58</v>
      </c>
      <c r="L3" s="102"/>
      <c r="M3" s="103" t="s">
        <v>57</v>
      </c>
      <c r="N3" s="103"/>
    </row>
    <row r="4" spans="3:14" ht="18.5" customHeight="1" x14ac:dyDescent="0.2">
      <c r="C4" s="25"/>
      <c r="D4" s="24"/>
      <c r="E4" s="23"/>
      <c r="F4" s="23"/>
      <c r="G4" s="22"/>
      <c r="H4" s="28"/>
      <c r="I4" s="21"/>
      <c r="J4" s="21"/>
      <c r="K4" s="27"/>
      <c r="L4" s="20"/>
      <c r="M4" s="26"/>
      <c r="N4" s="19"/>
    </row>
    <row r="5" spans="3:14" ht="58" customHeight="1" x14ac:dyDescent="0.2">
      <c r="C5" s="25" t="s">
        <v>56</v>
      </c>
      <c r="D5" s="24" t="s">
        <v>55</v>
      </c>
      <c r="E5" s="23"/>
      <c r="F5" s="23"/>
      <c r="G5" s="22"/>
      <c r="H5" s="22"/>
      <c r="I5" s="21"/>
      <c r="J5" s="21"/>
      <c r="K5" s="20"/>
      <c r="L5" s="20"/>
      <c r="M5" s="19"/>
      <c r="N5" s="19"/>
    </row>
    <row r="6" spans="3:14" ht="121.75" customHeight="1" x14ac:dyDescent="0.3">
      <c r="C6" s="99" t="s">
        <v>6</v>
      </c>
      <c r="D6" s="99"/>
      <c r="E6" s="18"/>
      <c r="F6" s="17"/>
      <c r="G6" s="16"/>
      <c r="H6" s="15"/>
      <c r="I6" s="14"/>
      <c r="J6" s="13"/>
      <c r="K6" s="12"/>
      <c r="L6" s="11"/>
      <c r="M6" s="10"/>
      <c r="N6" s="9"/>
    </row>
    <row r="7" spans="3:14" ht="121.75" customHeight="1" x14ac:dyDescent="0.3">
      <c r="C7" s="99" t="s">
        <v>54</v>
      </c>
      <c r="D7" s="99"/>
      <c r="E7" s="18"/>
      <c r="F7" s="17"/>
      <c r="G7" s="16"/>
      <c r="H7" s="15"/>
      <c r="I7" s="14"/>
      <c r="J7" s="13"/>
      <c r="K7" s="12"/>
      <c r="L7" s="11"/>
      <c r="M7" s="10"/>
      <c r="N7" s="9"/>
    </row>
    <row r="8" spans="3:14" ht="121.75" customHeight="1" x14ac:dyDescent="0.3">
      <c r="C8" s="99" t="s">
        <v>53</v>
      </c>
      <c r="D8" s="99"/>
      <c r="E8" s="18"/>
      <c r="F8" s="17"/>
      <c r="G8" s="16"/>
      <c r="H8" s="15"/>
      <c r="I8" s="14"/>
      <c r="J8" s="13"/>
      <c r="K8" s="12"/>
      <c r="L8" s="11"/>
      <c r="M8" s="10"/>
      <c r="N8" s="9"/>
    </row>
    <row r="9" spans="3:14" ht="121.75" customHeight="1" x14ac:dyDescent="0.3">
      <c r="C9" s="99" t="s">
        <v>9</v>
      </c>
      <c r="D9" s="99"/>
      <c r="E9" s="18"/>
      <c r="F9" s="17"/>
      <c r="G9" s="16"/>
      <c r="H9" s="15"/>
      <c r="I9" s="14"/>
      <c r="J9" s="13"/>
      <c r="K9" s="12"/>
      <c r="L9" s="11"/>
      <c r="M9" s="10"/>
      <c r="N9" s="9"/>
    </row>
    <row r="10" spans="3:14" ht="121.75" customHeight="1" x14ac:dyDescent="0.3">
      <c r="C10" s="99" t="s">
        <v>52</v>
      </c>
      <c r="D10" s="99"/>
      <c r="E10" s="18"/>
      <c r="F10" s="17"/>
      <c r="G10" s="16"/>
      <c r="H10" s="15"/>
      <c r="I10" s="14"/>
      <c r="J10" s="13"/>
      <c r="K10" s="12"/>
      <c r="L10" s="11"/>
      <c r="M10" s="10"/>
      <c r="N10" s="9"/>
    </row>
    <row r="11" spans="3:14" ht="121.75" customHeight="1" x14ac:dyDescent="0.3">
      <c r="C11" s="99" t="s">
        <v>51</v>
      </c>
      <c r="D11" s="99"/>
      <c r="E11" s="18"/>
      <c r="F11" s="17"/>
      <c r="G11" s="16"/>
      <c r="H11" s="15"/>
      <c r="I11" s="14"/>
      <c r="J11" s="13"/>
      <c r="K11" s="12"/>
      <c r="L11" s="11"/>
      <c r="M11" s="10"/>
      <c r="N11" s="9"/>
    </row>
  </sheetData>
  <mergeCells count="11">
    <mergeCell ref="G3:H3"/>
    <mergeCell ref="I3:J3"/>
    <mergeCell ref="K3:L3"/>
    <mergeCell ref="M3:N3"/>
    <mergeCell ref="C6:D6"/>
    <mergeCell ref="E3:F3"/>
    <mergeCell ref="C7:D7"/>
    <mergeCell ref="C8:D8"/>
    <mergeCell ref="C9:D9"/>
    <mergeCell ref="C10:D10"/>
    <mergeCell ref="C11:D11"/>
  </mergeCells>
  <conditionalFormatting sqref="E6:N11">
    <cfRule type="cellIs" dxfId="1" priority="1" operator="equal">
      <formula>"h"</formula>
    </cfRule>
  </conditionalFormatting>
  <dataValidations count="2">
    <dataValidation type="list" allowBlank="1" showInputMessage="1" showErrorMessage="1" sqref="E6:E11 G6:G11 I6:I11 K6:K11 M6:M11" xr:uid="{A19420A9-7B4F-1648-A300-12ACFF1E9C4E}">
      <formula1>$D$3</formula1>
    </dataValidation>
    <dataValidation type="list" allowBlank="1" showInputMessage="1" showErrorMessage="1" sqref="F6:F11 H6:H11 J6:J11 L6:L11 N6:N11" xr:uid="{1DA10D82-BD1F-854D-A584-FFFA41FA40F4}">
      <formula1>$D$5</formula1>
    </dataValidation>
  </dataValidations>
  <pageMargins left="0.7" right="0.7" top="0.75" bottom="0.75" header="0.3" footer="0.3"/>
  <pageSetup paperSize="9" orientation="portrait" horizontalDpi="300" verticalDpi="300" r:id="rId1"/>
  <headerFooter>
    <oddFooter>&amp;L_x000D_&amp;1#&amp;"Calibri"&amp;10&amp;K000000 Intern gebruik</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C287D-2AE2-0D44-9361-0D529A725B4B}">
  <dimension ref="B1:X1001"/>
  <sheetViews>
    <sheetView showGridLines="0" zoomScaleNormal="100" workbookViewId="0">
      <selection activeCell="R17" sqref="R17"/>
    </sheetView>
  </sheetViews>
  <sheetFormatPr baseColWidth="10" defaultColWidth="11" defaultRowHeight="16" x14ac:dyDescent="0.2"/>
  <cols>
    <col min="1" max="1" width="1.6640625" customWidth="1"/>
    <col min="2" max="2" width="31.5" style="50" customWidth="1"/>
    <col min="3" max="3" width="23.83203125" customWidth="1"/>
    <col min="4" max="4" width="12.33203125" customWidth="1"/>
    <col min="5" max="6" width="8.83203125" bestFit="1" customWidth="1"/>
    <col min="7" max="7" width="7.5" bestFit="1" customWidth="1"/>
    <col min="8" max="8" width="9.33203125" bestFit="1" customWidth="1"/>
    <col min="9" max="9" width="22.5" customWidth="1"/>
    <col min="10" max="10" width="11.5" bestFit="1" customWidth="1"/>
    <col min="11" max="11" width="8" bestFit="1" customWidth="1"/>
    <col min="12" max="12" width="11.1640625" bestFit="1" customWidth="1"/>
    <col min="13" max="13" width="6.83203125" customWidth="1"/>
    <col min="14" max="14" width="26.83203125" customWidth="1"/>
    <col min="15" max="15" width="24.1640625" customWidth="1"/>
    <col min="16" max="16" width="9.1640625" customWidth="1"/>
    <col min="17" max="18" width="13.33203125" style="98" bestFit="1" customWidth="1"/>
    <col min="19" max="19" width="13" style="98" customWidth="1"/>
    <col min="20" max="20" width="15.5" style="98" customWidth="1"/>
    <col min="21" max="21" width="12.83203125" style="98" customWidth="1"/>
    <col min="22" max="22" width="14.1640625" style="98" customWidth="1"/>
    <col min="23" max="23" width="11.1640625" bestFit="1" customWidth="1"/>
    <col min="24" max="24" width="11.83203125" customWidth="1"/>
    <col min="25" max="25" width="15.83203125" customWidth="1"/>
    <col min="26" max="26" width="14.83203125" customWidth="1"/>
    <col min="27" max="27" width="15" customWidth="1"/>
    <col min="28" max="28" width="13.6640625" bestFit="1" customWidth="1"/>
    <col min="29" max="29" width="19.1640625" customWidth="1"/>
    <col min="31" max="31" width="9.5" customWidth="1"/>
    <col min="32" max="32" width="7.6640625" bestFit="1" customWidth="1"/>
    <col min="33" max="33" width="31.6640625" customWidth="1"/>
    <col min="34" max="34" width="15.33203125" customWidth="1"/>
    <col min="35" max="35" width="16.33203125" bestFit="1" customWidth="1"/>
    <col min="36" max="36" width="19.33203125" bestFit="1" customWidth="1"/>
  </cols>
  <sheetData>
    <row r="1" spans="2:24" ht="17" thickBot="1" x14ac:dyDescent="0.25">
      <c r="Q1"/>
      <c r="R1"/>
      <c r="S1"/>
      <c r="T1"/>
      <c r="U1"/>
      <c r="V1"/>
    </row>
    <row r="2" spans="2:24" ht="30" thickBot="1" x14ac:dyDescent="0.25">
      <c r="B2" s="105" t="s">
        <v>131</v>
      </c>
      <c r="C2" s="106"/>
      <c r="D2" s="106"/>
      <c r="E2" s="106"/>
      <c r="F2" s="106"/>
      <c r="G2" s="106"/>
      <c r="H2" s="106"/>
      <c r="I2" s="106"/>
      <c r="J2" s="106"/>
      <c r="K2" s="106"/>
      <c r="L2" s="107"/>
      <c r="M2" s="43"/>
      <c r="N2" s="116" t="s">
        <v>132</v>
      </c>
      <c r="O2" s="106"/>
      <c r="P2" s="106"/>
      <c r="Q2" s="106"/>
      <c r="R2" s="106"/>
      <c r="S2" s="106"/>
      <c r="T2" s="106"/>
      <c r="U2" s="106"/>
      <c r="V2" s="106"/>
      <c r="W2" s="106"/>
      <c r="X2" s="107"/>
    </row>
    <row r="3" spans="2:24" ht="29" x14ac:dyDescent="0.2">
      <c r="B3" s="51"/>
      <c r="C3" s="42"/>
      <c r="D3" s="42"/>
      <c r="E3" s="42"/>
      <c r="F3" s="43"/>
      <c r="G3" s="43"/>
      <c r="H3" s="43"/>
      <c r="I3" s="43"/>
      <c r="J3" s="43"/>
      <c r="K3" s="43"/>
      <c r="L3" s="41"/>
      <c r="M3" s="43"/>
      <c r="N3" s="44"/>
      <c r="O3" s="44"/>
      <c r="P3" s="44"/>
      <c r="Q3" s="44"/>
      <c r="R3" s="44"/>
      <c r="S3" s="44"/>
      <c r="T3" s="44"/>
      <c r="U3" s="44"/>
      <c r="V3" s="44"/>
      <c r="W3" s="41"/>
      <c r="X3" s="41"/>
    </row>
    <row r="4" spans="2:24" ht="61" thickBot="1" x14ac:dyDescent="0.25">
      <c r="B4" s="52" t="s">
        <v>4</v>
      </c>
      <c r="C4" s="53" t="s">
        <v>5</v>
      </c>
      <c r="D4" s="53" t="s">
        <v>64</v>
      </c>
      <c r="E4" s="53" t="s">
        <v>3</v>
      </c>
      <c r="F4" s="53" t="s">
        <v>6</v>
      </c>
      <c r="G4" s="53" t="s">
        <v>7</v>
      </c>
      <c r="H4" s="53" t="s">
        <v>8</v>
      </c>
      <c r="I4" s="53" t="s">
        <v>130</v>
      </c>
      <c r="J4" s="53" t="s">
        <v>10</v>
      </c>
      <c r="K4" s="53" t="s">
        <v>11</v>
      </c>
      <c r="L4" s="54" t="s">
        <v>50</v>
      </c>
      <c r="M4" s="91"/>
      <c r="N4" s="65" t="s">
        <v>4</v>
      </c>
      <c r="O4" s="65" t="s">
        <v>5</v>
      </c>
      <c r="P4" s="65" t="s">
        <v>3</v>
      </c>
      <c r="Q4" s="65" t="s">
        <v>82</v>
      </c>
      <c r="R4" s="65" t="s">
        <v>83</v>
      </c>
      <c r="S4" s="65" t="s">
        <v>84</v>
      </c>
      <c r="T4" s="65" t="s">
        <v>85</v>
      </c>
      <c r="U4" s="65" t="s">
        <v>86</v>
      </c>
      <c r="V4" s="65" t="s">
        <v>87</v>
      </c>
      <c r="W4" s="54" t="s">
        <v>12</v>
      </c>
      <c r="X4" s="54" t="s">
        <v>46</v>
      </c>
    </row>
    <row r="5" spans="2:24" ht="20" customHeight="1" thickTop="1" x14ac:dyDescent="0.2">
      <c r="B5" s="55" t="s">
        <v>97</v>
      </c>
      <c r="C5" s="56" t="s">
        <v>19</v>
      </c>
      <c r="D5" s="56"/>
      <c r="E5" s="56">
        <v>2024</v>
      </c>
      <c r="F5" s="57" t="s">
        <v>96</v>
      </c>
      <c r="G5" s="57" t="s">
        <v>96</v>
      </c>
      <c r="H5" s="58" t="s">
        <v>96</v>
      </c>
      <c r="I5" s="59"/>
      <c r="J5" s="58"/>
      <c r="K5" s="59" t="s">
        <v>96</v>
      </c>
      <c r="L5" s="89">
        <f>IF(B5="","",COUNTIFS(F5:K5,"Ja"))</f>
        <v>4</v>
      </c>
      <c r="M5" s="66"/>
      <c r="N5" s="58" t="str">
        <f>IF(B5&lt;&gt;"",B5,"")</f>
        <v>Aanleg fietspad</v>
      </c>
      <c r="O5" s="58" t="str">
        <f>IF(C5&lt;&gt;"",C5,"")</f>
        <v>GWW</v>
      </c>
      <c r="P5" s="56">
        <f t="shared" ref="P5:P6" si="0">IF(E5&lt;&gt;"",E5,"")</f>
        <v>2024</v>
      </c>
      <c r="Q5" s="58" t="s">
        <v>14</v>
      </c>
      <c r="R5" s="58" t="s">
        <v>18</v>
      </c>
      <c r="S5" s="58" t="s">
        <v>16</v>
      </c>
      <c r="T5" s="58"/>
      <c r="U5" s="58"/>
      <c r="V5" s="58" t="s">
        <v>18</v>
      </c>
      <c r="W5" s="89">
        <f>IF('2. Aanbestedingen'!$B5="","",COUNTIFS('2. Aanbestedingen'!$Q5:$V5,"Toegepast (eis)")+COUNTIFS('2. Aanbestedingen'!$Q5:$V5,"Toegepast (wens)"))</f>
        <v>3</v>
      </c>
      <c r="X5" s="96">
        <f t="shared" ref="X5:X68" si="1">IF(W5&lt;&gt;"",W5/L5,"")</f>
        <v>0.75</v>
      </c>
    </row>
    <row r="6" spans="2:24" ht="20" customHeight="1" x14ac:dyDescent="0.2">
      <c r="B6" s="60" t="s">
        <v>98</v>
      </c>
      <c r="C6" s="61" t="s">
        <v>32</v>
      </c>
      <c r="D6" s="61"/>
      <c r="E6" s="61">
        <v>2024</v>
      </c>
      <c r="F6" s="62" t="s">
        <v>96</v>
      </c>
      <c r="G6" s="62" t="s">
        <v>96</v>
      </c>
      <c r="H6" s="63"/>
      <c r="I6" s="64" t="s">
        <v>96</v>
      </c>
      <c r="J6" s="63" t="s">
        <v>96</v>
      </c>
      <c r="K6" s="64"/>
      <c r="L6" s="90">
        <f>IF(B6="","",COUNTIFS(F6:K6,"Ja"))</f>
        <v>4</v>
      </c>
      <c r="M6" s="66"/>
      <c r="N6" s="63" t="str">
        <f>IF(B6&lt;&gt;"",B6,"")</f>
        <v>Desktops en laptops</v>
      </c>
      <c r="O6" s="63" t="str">
        <f>IF(C6&lt;&gt;"",C6,"")</f>
        <v>ICT</v>
      </c>
      <c r="P6" s="61">
        <f t="shared" si="0"/>
        <v>2024</v>
      </c>
      <c r="Q6" s="98" t="s">
        <v>14</v>
      </c>
      <c r="R6" s="98" t="s">
        <v>18</v>
      </c>
      <c r="T6" s="98" t="s">
        <v>18</v>
      </c>
      <c r="U6" s="98" t="s">
        <v>16</v>
      </c>
      <c r="W6" s="90">
        <f>IF('2. Aanbestedingen'!$B6="","",COUNTIFS('2. Aanbestedingen'!$Q6:$V6,"Toegepast (eis)")+COUNTIFS('2. Aanbestedingen'!$Q6:$V6,"Toegepast (wens)"))</f>
        <v>3</v>
      </c>
      <c r="X6" s="97">
        <f t="shared" si="1"/>
        <v>0.75</v>
      </c>
    </row>
    <row r="7" spans="2:24" ht="22" customHeight="1" x14ac:dyDescent="0.2">
      <c r="B7" s="60" t="s">
        <v>99</v>
      </c>
      <c r="C7" s="61" t="s">
        <v>32</v>
      </c>
      <c r="D7" s="61"/>
      <c r="E7" s="61">
        <v>2024</v>
      </c>
      <c r="F7" s="62"/>
      <c r="G7" s="62"/>
      <c r="H7" s="63" t="s">
        <v>96</v>
      </c>
      <c r="I7" s="64"/>
      <c r="J7" s="63"/>
      <c r="K7" s="64"/>
      <c r="L7" s="90">
        <f>IF(B7="","",COUNTIFS(F7:K7,"Ja"))</f>
        <v>1</v>
      </c>
      <c r="M7" s="66"/>
      <c r="N7" s="63" t="str">
        <f t="shared" ref="N7:N70" si="2">IF(B7&lt;&gt;"",B7,"")</f>
        <v>Tonercardridges</v>
      </c>
      <c r="O7" s="63" t="str">
        <f t="shared" ref="O7:O70" si="3">IF(C7&lt;&gt;"",C7,"")</f>
        <v>ICT</v>
      </c>
      <c r="P7" s="61">
        <f t="shared" ref="P7:P70" si="4">IF(E7&lt;&gt;"",E7,"")</f>
        <v>2024</v>
      </c>
      <c r="S7" s="98" t="s">
        <v>16</v>
      </c>
      <c r="W7" s="90">
        <f>IF('2. Aanbestedingen'!$B7="","",COUNTIFS('2. Aanbestedingen'!$Q7:$V7,"Toegepast (eis)")+COUNTIFS('2. Aanbestedingen'!$Q7:$V7,"Toegepast (wens)"))</f>
        <v>0</v>
      </c>
      <c r="X7" s="97">
        <f t="shared" si="1"/>
        <v>0</v>
      </c>
    </row>
    <row r="8" spans="2:24" ht="15" customHeight="1" x14ac:dyDescent="0.2">
      <c r="B8" s="60" t="s">
        <v>100</v>
      </c>
      <c r="C8" s="61" t="s">
        <v>20</v>
      </c>
      <c r="D8" s="61"/>
      <c r="E8" s="61">
        <v>2024</v>
      </c>
      <c r="F8" s="62" t="s">
        <v>96</v>
      </c>
      <c r="G8" s="62" t="s">
        <v>96</v>
      </c>
      <c r="H8" s="63"/>
      <c r="I8" s="64" t="s">
        <v>96</v>
      </c>
      <c r="J8" s="63"/>
      <c r="K8" s="64"/>
      <c r="L8" s="90">
        <f>IF(B8="","",COUNTIFS(F8:K8,"Ja"))</f>
        <v>3</v>
      </c>
      <c r="M8" s="66"/>
      <c r="N8" s="63" t="str">
        <f t="shared" si="2"/>
        <v>Energiecontract 2025</v>
      </c>
      <c r="O8" s="63" t="str">
        <f t="shared" si="3"/>
        <v>Energie</v>
      </c>
      <c r="P8" s="61">
        <f t="shared" si="4"/>
        <v>2024</v>
      </c>
      <c r="Q8" s="98" t="s">
        <v>16</v>
      </c>
      <c r="R8" s="98" t="s">
        <v>18</v>
      </c>
      <c r="T8" s="98" t="s">
        <v>16</v>
      </c>
      <c r="W8" s="90">
        <f>IF('2. Aanbestedingen'!$B8="","",COUNTIFS('2. Aanbestedingen'!$Q8:$V8,"Toegepast (eis)")+COUNTIFS('2. Aanbestedingen'!$Q8:$V8,"Toegepast (wens)"))</f>
        <v>1</v>
      </c>
      <c r="X8" s="97">
        <f t="shared" si="1"/>
        <v>0.33333333333333331</v>
      </c>
    </row>
    <row r="9" spans="2:24" ht="23" customHeight="1" x14ac:dyDescent="0.2">
      <c r="B9" s="60" t="s">
        <v>101</v>
      </c>
      <c r="C9" s="61" t="s">
        <v>17</v>
      </c>
      <c r="D9" s="61"/>
      <c r="E9" s="61">
        <v>2024</v>
      </c>
      <c r="F9" s="62"/>
      <c r="G9" s="62" t="s">
        <v>96</v>
      </c>
      <c r="H9" s="63" t="s">
        <v>96</v>
      </c>
      <c r="I9" s="64"/>
      <c r="J9" s="63" t="s">
        <v>96</v>
      </c>
      <c r="K9" s="64"/>
      <c r="L9" s="90">
        <f>IF(B9="","",COUNTIFS(F9:K9,"Ja"))</f>
        <v>3</v>
      </c>
      <c r="M9" s="66"/>
      <c r="N9" s="63" t="str">
        <f t="shared" si="2"/>
        <v>Sanitaire voorzieningen</v>
      </c>
      <c r="O9" s="63" t="str">
        <f t="shared" si="3"/>
        <v>Kantoor faciliteiten &amp; diensten</v>
      </c>
      <c r="P9" s="61">
        <f t="shared" si="4"/>
        <v>2024</v>
      </c>
      <c r="R9" s="98" t="s">
        <v>14</v>
      </c>
      <c r="S9" s="98" t="s">
        <v>14</v>
      </c>
      <c r="U9" s="98" t="s">
        <v>18</v>
      </c>
      <c r="W9" s="90">
        <f>IF('2. Aanbestedingen'!$B9="","",COUNTIFS('2. Aanbestedingen'!$Q9:$V9,"Toegepast (eis)")+COUNTIFS('2. Aanbestedingen'!$Q9:$V9,"Toegepast (wens)"))</f>
        <v>3</v>
      </c>
      <c r="X9" s="97">
        <f t="shared" si="1"/>
        <v>1</v>
      </c>
    </row>
    <row r="10" spans="2:24" ht="18" customHeight="1" x14ac:dyDescent="0.2">
      <c r="B10" s="60" t="s">
        <v>102</v>
      </c>
      <c r="C10" s="61" t="s">
        <v>17</v>
      </c>
      <c r="D10" s="61"/>
      <c r="E10" s="61">
        <v>2024</v>
      </c>
      <c r="F10" s="62"/>
      <c r="G10" s="62"/>
      <c r="H10" s="63" t="s">
        <v>96</v>
      </c>
      <c r="I10" s="64"/>
      <c r="J10" s="63"/>
      <c r="K10" s="64" t="s">
        <v>96</v>
      </c>
      <c r="L10" s="90">
        <f t="shared" ref="L10:L21" si="5">IF(B10="","",COUNTIFS(F10:K10,"Ja"))</f>
        <v>2</v>
      </c>
      <c r="M10" s="66"/>
      <c r="N10" s="63" t="str">
        <f t="shared" si="2"/>
        <v>Bureau's</v>
      </c>
      <c r="O10" s="63" t="str">
        <f t="shared" si="3"/>
        <v>Kantoor faciliteiten &amp; diensten</v>
      </c>
      <c r="P10" s="61">
        <f t="shared" si="4"/>
        <v>2024</v>
      </c>
      <c r="S10" s="98" t="s">
        <v>18</v>
      </c>
      <c r="V10" s="98" t="s">
        <v>18</v>
      </c>
      <c r="W10" s="90">
        <f>IF('2. Aanbestedingen'!$B10="","",COUNTIFS('2. Aanbestedingen'!$Q10:$V10,"Toegepast (eis)")+COUNTIFS('2. Aanbestedingen'!$Q10:$V10,"Toegepast (wens)"))</f>
        <v>2</v>
      </c>
      <c r="X10" s="97">
        <f t="shared" si="1"/>
        <v>1</v>
      </c>
    </row>
    <row r="11" spans="2:24" ht="19" customHeight="1" x14ac:dyDescent="0.2">
      <c r="B11" s="60" t="s">
        <v>103</v>
      </c>
      <c r="C11" s="61" t="s">
        <v>13</v>
      </c>
      <c r="D11" s="61"/>
      <c r="E11" s="61">
        <v>2024</v>
      </c>
      <c r="F11" s="62" t="s">
        <v>96</v>
      </c>
      <c r="G11" s="62" t="s">
        <v>96</v>
      </c>
      <c r="H11" s="63"/>
      <c r="I11" s="64"/>
      <c r="J11" s="63"/>
      <c r="K11" s="64"/>
      <c r="L11" s="90">
        <f t="shared" si="5"/>
        <v>2</v>
      </c>
      <c r="M11" s="66"/>
      <c r="N11" s="63" t="str">
        <f t="shared" si="2"/>
        <v>Emissieloos wagenpark</v>
      </c>
      <c r="O11" s="63" t="str">
        <f t="shared" si="3"/>
        <v>Transport &amp; vervoer</v>
      </c>
      <c r="P11" s="61">
        <f t="shared" si="4"/>
        <v>2024</v>
      </c>
      <c r="Q11" s="98" t="s">
        <v>18</v>
      </c>
      <c r="R11" s="98" t="s">
        <v>18</v>
      </c>
      <c r="W11" s="90">
        <f>IF('2. Aanbestedingen'!$B11="","",COUNTIFS('2. Aanbestedingen'!$Q11:$V11,"Toegepast (eis)")+COUNTIFS('2. Aanbestedingen'!$Q11:$V11,"Toegepast (wens)"))</f>
        <v>2</v>
      </c>
      <c r="X11" s="97">
        <f t="shared" si="1"/>
        <v>1</v>
      </c>
    </row>
    <row r="12" spans="2:24" x14ac:dyDescent="0.2">
      <c r="B12" s="60"/>
      <c r="C12" s="61"/>
      <c r="D12" s="61"/>
      <c r="E12" s="61"/>
      <c r="F12" s="62"/>
      <c r="G12" s="62"/>
      <c r="H12" s="63"/>
      <c r="I12" s="64"/>
      <c r="J12" s="63"/>
      <c r="K12" s="64"/>
      <c r="L12" s="90" t="str">
        <f t="shared" si="5"/>
        <v/>
      </c>
      <c r="M12" s="66"/>
      <c r="N12" s="63" t="str">
        <f t="shared" si="2"/>
        <v/>
      </c>
      <c r="O12" s="63" t="str">
        <f t="shared" si="3"/>
        <v/>
      </c>
      <c r="P12" s="61" t="str">
        <f t="shared" si="4"/>
        <v/>
      </c>
      <c r="W12" s="90" t="str">
        <f>IF('2. Aanbestedingen'!$B12="","",COUNTIFS('2. Aanbestedingen'!$Q12:$V12,"Toegepast (eis)")+COUNTIFS('2. Aanbestedingen'!$Q12:$V12,"Toegepast (wens)"))</f>
        <v/>
      </c>
      <c r="X12" s="97" t="str">
        <f t="shared" si="1"/>
        <v/>
      </c>
    </row>
    <row r="13" spans="2:24" x14ac:dyDescent="0.2">
      <c r="B13" s="60"/>
      <c r="C13" s="61"/>
      <c r="D13" s="61"/>
      <c r="E13" s="61"/>
      <c r="F13" s="62"/>
      <c r="G13" s="62"/>
      <c r="H13" s="63"/>
      <c r="I13" s="64"/>
      <c r="J13" s="63"/>
      <c r="K13" s="64"/>
      <c r="L13" s="90" t="str">
        <f t="shared" si="5"/>
        <v/>
      </c>
      <c r="M13" s="66"/>
      <c r="N13" s="63" t="str">
        <f t="shared" si="2"/>
        <v/>
      </c>
      <c r="O13" s="63" t="str">
        <f t="shared" si="3"/>
        <v/>
      </c>
      <c r="P13" s="61" t="str">
        <f t="shared" si="4"/>
        <v/>
      </c>
      <c r="W13" s="90" t="str">
        <f>IF('2. Aanbestedingen'!$B13="","",COUNTIFS('2. Aanbestedingen'!$Q13:$V13,"Toegepast (eis)")+COUNTIFS('2. Aanbestedingen'!$Q13:$V13,"Toegepast (wens)"))</f>
        <v/>
      </c>
      <c r="X13" s="97" t="str">
        <f t="shared" si="1"/>
        <v/>
      </c>
    </row>
    <row r="14" spans="2:24" x14ac:dyDescent="0.2">
      <c r="B14" s="60"/>
      <c r="C14" s="61"/>
      <c r="D14" s="61"/>
      <c r="E14" s="61"/>
      <c r="F14" s="62"/>
      <c r="G14" s="62"/>
      <c r="H14" s="63"/>
      <c r="I14" s="64"/>
      <c r="J14" s="63"/>
      <c r="K14" s="64"/>
      <c r="L14" s="90" t="str">
        <f t="shared" si="5"/>
        <v/>
      </c>
      <c r="M14" s="66"/>
      <c r="N14" s="63" t="str">
        <f t="shared" si="2"/>
        <v/>
      </c>
      <c r="O14" s="63" t="str">
        <f t="shared" si="3"/>
        <v/>
      </c>
      <c r="P14" s="61" t="str">
        <f t="shared" si="4"/>
        <v/>
      </c>
      <c r="W14" s="90" t="str">
        <f>IF('2. Aanbestedingen'!$B14="","",COUNTIFS('2. Aanbestedingen'!$Q14:$V14,"Toegepast (eis)")+COUNTIFS('2. Aanbestedingen'!$Q14:$V14,"Toegepast (wens)"))</f>
        <v/>
      </c>
      <c r="X14" s="97" t="str">
        <f t="shared" si="1"/>
        <v/>
      </c>
    </row>
    <row r="15" spans="2:24" x14ac:dyDescent="0.2">
      <c r="B15" s="60"/>
      <c r="C15" s="61"/>
      <c r="D15" s="61"/>
      <c r="E15" s="61"/>
      <c r="F15" s="62"/>
      <c r="G15" s="62"/>
      <c r="H15" s="63"/>
      <c r="I15" s="64"/>
      <c r="J15" s="63"/>
      <c r="K15" s="64"/>
      <c r="L15" s="90" t="str">
        <f t="shared" si="5"/>
        <v/>
      </c>
      <c r="M15" s="66"/>
      <c r="N15" s="63" t="str">
        <f t="shared" si="2"/>
        <v/>
      </c>
      <c r="O15" s="63" t="str">
        <f t="shared" si="3"/>
        <v/>
      </c>
      <c r="P15" s="61" t="str">
        <f t="shared" si="4"/>
        <v/>
      </c>
      <c r="W15" s="90" t="str">
        <f>IF('2. Aanbestedingen'!$B15="","",COUNTIFS('2. Aanbestedingen'!$Q15:$V15,"Toegepast (eis)")+COUNTIFS('2. Aanbestedingen'!$Q15:$V15,"Toegepast (wens)"))</f>
        <v/>
      </c>
      <c r="X15" s="97" t="str">
        <f t="shared" si="1"/>
        <v/>
      </c>
    </row>
    <row r="16" spans="2:24" x14ac:dyDescent="0.2">
      <c r="B16" s="60"/>
      <c r="C16" s="61"/>
      <c r="D16" s="61"/>
      <c r="E16" s="61"/>
      <c r="F16" s="62"/>
      <c r="G16" s="62"/>
      <c r="H16" s="63"/>
      <c r="I16" s="64"/>
      <c r="J16" s="63"/>
      <c r="K16" s="64"/>
      <c r="L16" s="90" t="str">
        <f t="shared" si="5"/>
        <v/>
      </c>
      <c r="M16" s="66"/>
      <c r="N16" s="63" t="str">
        <f t="shared" si="2"/>
        <v/>
      </c>
      <c r="O16" s="63" t="str">
        <f t="shared" si="3"/>
        <v/>
      </c>
      <c r="P16" s="61" t="str">
        <f t="shared" si="4"/>
        <v/>
      </c>
      <c r="W16" s="90" t="str">
        <f>IF('2. Aanbestedingen'!$B16="","",COUNTIFS('2. Aanbestedingen'!$Q16:$V16,"Toegepast (eis)")+COUNTIFS('2. Aanbestedingen'!$Q16:$V16,"Toegepast (wens)"))</f>
        <v/>
      </c>
      <c r="X16" s="97" t="str">
        <f t="shared" si="1"/>
        <v/>
      </c>
    </row>
    <row r="17" spans="2:24" x14ac:dyDescent="0.2">
      <c r="B17" s="60"/>
      <c r="C17" s="61"/>
      <c r="D17" s="61"/>
      <c r="E17" s="61"/>
      <c r="F17" s="62"/>
      <c r="G17" s="62"/>
      <c r="H17" s="63"/>
      <c r="I17" s="64"/>
      <c r="J17" s="63"/>
      <c r="K17" s="64"/>
      <c r="L17" s="90" t="str">
        <f t="shared" si="5"/>
        <v/>
      </c>
      <c r="M17" s="66"/>
      <c r="N17" s="63" t="str">
        <f t="shared" si="2"/>
        <v/>
      </c>
      <c r="O17" s="63" t="str">
        <f t="shared" si="3"/>
        <v/>
      </c>
      <c r="P17" s="61" t="str">
        <f t="shared" si="4"/>
        <v/>
      </c>
      <c r="W17" s="90" t="str">
        <f>IF('2. Aanbestedingen'!$B17="","",COUNTIFS('2. Aanbestedingen'!$Q17:$V17,"Toegepast (eis)")+COUNTIFS('2. Aanbestedingen'!$Q17:$V17,"Toegepast (wens)"))</f>
        <v/>
      </c>
      <c r="X17" s="97" t="str">
        <f t="shared" si="1"/>
        <v/>
      </c>
    </row>
    <row r="18" spans="2:24" x14ac:dyDescent="0.2">
      <c r="B18" s="60"/>
      <c r="C18" s="61"/>
      <c r="D18" s="61"/>
      <c r="E18" s="61"/>
      <c r="F18" s="62"/>
      <c r="G18" s="62"/>
      <c r="H18" s="63"/>
      <c r="I18" s="64"/>
      <c r="J18" s="63"/>
      <c r="K18" s="64"/>
      <c r="L18" s="90" t="str">
        <f t="shared" si="5"/>
        <v/>
      </c>
      <c r="M18" s="66"/>
      <c r="N18" s="63" t="str">
        <f t="shared" si="2"/>
        <v/>
      </c>
      <c r="O18" s="63" t="str">
        <f t="shared" si="3"/>
        <v/>
      </c>
      <c r="P18" s="61" t="str">
        <f t="shared" si="4"/>
        <v/>
      </c>
      <c r="W18" s="90" t="str">
        <f>IF('2. Aanbestedingen'!$B18="","",COUNTIFS('2. Aanbestedingen'!$Q18:$V18,"Toegepast (eis)")+COUNTIFS('2. Aanbestedingen'!$Q18:$V18,"Toegepast (wens)"))</f>
        <v/>
      </c>
      <c r="X18" s="97" t="str">
        <f t="shared" si="1"/>
        <v/>
      </c>
    </row>
    <row r="19" spans="2:24" x14ac:dyDescent="0.2">
      <c r="B19" s="60"/>
      <c r="C19" s="61"/>
      <c r="D19" s="61"/>
      <c r="E19" s="61"/>
      <c r="F19" s="62"/>
      <c r="G19" s="62"/>
      <c r="H19" s="63"/>
      <c r="I19" s="64"/>
      <c r="J19" s="63"/>
      <c r="K19" s="64"/>
      <c r="L19" s="90" t="str">
        <f t="shared" si="5"/>
        <v/>
      </c>
      <c r="M19" s="66"/>
      <c r="N19" s="63" t="str">
        <f t="shared" si="2"/>
        <v/>
      </c>
      <c r="O19" s="98" t="str">
        <f t="shared" si="3"/>
        <v/>
      </c>
      <c r="P19" s="61" t="str">
        <f t="shared" si="4"/>
        <v/>
      </c>
      <c r="W19" s="90" t="str">
        <f>IF('2. Aanbestedingen'!$B19="","",COUNTIFS('2. Aanbestedingen'!$Q19:$V19,"Toegepast (eis)")+COUNTIFS('2. Aanbestedingen'!$Q19:$V19,"Toegepast (wens)"))</f>
        <v/>
      </c>
      <c r="X19" s="97" t="str">
        <f t="shared" si="1"/>
        <v/>
      </c>
    </row>
    <row r="20" spans="2:24" x14ac:dyDescent="0.2">
      <c r="B20" s="60"/>
      <c r="C20" s="61"/>
      <c r="D20" s="61"/>
      <c r="E20" s="61"/>
      <c r="F20" s="62"/>
      <c r="G20" s="62"/>
      <c r="H20" s="63"/>
      <c r="I20" s="64"/>
      <c r="J20" s="63"/>
      <c r="K20" s="64"/>
      <c r="L20" s="90" t="str">
        <f t="shared" si="5"/>
        <v/>
      </c>
      <c r="M20" s="66"/>
      <c r="N20" s="63" t="str">
        <f t="shared" si="2"/>
        <v/>
      </c>
      <c r="O20" s="63" t="str">
        <f t="shared" si="3"/>
        <v/>
      </c>
      <c r="P20" s="61" t="str">
        <f t="shared" si="4"/>
        <v/>
      </c>
      <c r="W20" s="90" t="str">
        <f>IF('2. Aanbestedingen'!$B20="","",COUNTIFS('2. Aanbestedingen'!$Q20:$V20,"Toegepast (eis)")+COUNTIFS('2. Aanbestedingen'!$Q20:$V20,"Toegepast (wens)"))</f>
        <v/>
      </c>
      <c r="X20" s="97" t="str">
        <f t="shared" si="1"/>
        <v/>
      </c>
    </row>
    <row r="21" spans="2:24" x14ac:dyDescent="0.2">
      <c r="B21" s="60"/>
      <c r="C21" s="61"/>
      <c r="D21" s="61"/>
      <c r="E21" s="61"/>
      <c r="F21" s="62"/>
      <c r="G21" s="62"/>
      <c r="H21" s="63"/>
      <c r="I21" s="64"/>
      <c r="J21" s="63"/>
      <c r="K21" s="64"/>
      <c r="L21" s="90" t="str">
        <f t="shared" si="5"/>
        <v/>
      </c>
      <c r="M21" s="66"/>
      <c r="N21" s="63" t="str">
        <f t="shared" si="2"/>
        <v/>
      </c>
      <c r="O21" s="63" t="str">
        <f t="shared" si="3"/>
        <v/>
      </c>
      <c r="P21" s="61" t="str">
        <f t="shared" si="4"/>
        <v/>
      </c>
      <c r="W21" s="90" t="str">
        <f>IF('2. Aanbestedingen'!$B21="","",COUNTIFS('2. Aanbestedingen'!$Q21:$V21,"Toegepast (eis)")+COUNTIFS('2. Aanbestedingen'!$Q21:$V21,"Toegepast (wens)"))</f>
        <v/>
      </c>
      <c r="X21" s="97" t="str">
        <f t="shared" si="1"/>
        <v/>
      </c>
    </row>
    <row r="22" spans="2:24" x14ac:dyDescent="0.2">
      <c r="B22" s="60"/>
      <c r="C22" s="61"/>
      <c r="D22" s="61"/>
      <c r="E22" s="61"/>
      <c r="F22" s="62"/>
      <c r="G22" s="62"/>
      <c r="H22" s="63"/>
      <c r="I22" s="64"/>
      <c r="J22" s="63"/>
      <c r="K22" s="64"/>
      <c r="L22" s="90" t="str">
        <f t="shared" ref="L22:L85" si="6">IF(B22="","",COUNTIFS(F22:K22,"Ja"))</f>
        <v/>
      </c>
      <c r="M22" s="66"/>
      <c r="N22" s="63" t="str">
        <f t="shared" si="2"/>
        <v/>
      </c>
      <c r="O22" s="63" t="str">
        <f t="shared" si="3"/>
        <v/>
      </c>
      <c r="P22" s="61" t="str">
        <f t="shared" si="4"/>
        <v/>
      </c>
      <c r="W22" s="90" t="str">
        <f>IF('2. Aanbestedingen'!$B22="","",COUNTIFS('2. Aanbestedingen'!$Q22:$V22,"Toegepast (eis)")+COUNTIFS('2. Aanbestedingen'!$Q22:$V22,"Toegepast (wens)"))</f>
        <v/>
      </c>
      <c r="X22" s="97" t="str">
        <f t="shared" si="1"/>
        <v/>
      </c>
    </row>
    <row r="23" spans="2:24" x14ac:dyDescent="0.2">
      <c r="B23" s="60"/>
      <c r="C23" s="61"/>
      <c r="D23" s="61"/>
      <c r="E23" s="61"/>
      <c r="F23" s="62"/>
      <c r="G23" s="62"/>
      <c r="H23" s="63"/>
      <c r="I23" s="64"/>
      <c r="J23" s="63"/>
      <c r="K23" s="64"/>
      <c r="L23" s="90" t="str">
        <f t="shared" si="6"/>
        <v/>
      </c>
      <c r="M23" s="66"/>
      <c r="N23" s="63" t="str">
        <f t="shared" si="2"/>
        <v/>
      </c>
      <c r="O23" s="63" t="str">
        <f t="shared" si="3"/>
        <v/>
      </c>
      <c r="P23" s="61" t="str">
        <f t="shared" si="4"/>
        <v/>
      </c>
      <c r="W23" s="90" t="str">
        <f>IF('2. Aanbestedingen'!$B23="","",COUNTIFS('2. Aanbestedingen'!$Q23:$V23,"Toegepast (eis)")+COUNTIFS('2. Aanbestedingen'!$Q23:$V23,"Toegepast (wens)"))</f>
        <v/>
      </c>
      <c r="X23" s="97" t="str">
        <f t="shared" si="1"/>
        <v/>
      </c>
    </row>
    <row r="24" spans="2:24" x14ac:dyDescent="0.2">
      <c r="B24" s="60"/>
      <c r="C24" s="61"/>
      <c r="D24" s="61"/>
      <c r="E24" s="61"/>
      <c r="F24" s="62"/>
      <c r="G24" s="62"/>
      <c r="H24" s="63"/>
      <c r="I24" s="64"/>
      <c r="J24" s="63"/>
      <c r="K24" s="64"/>
      <c r="L24" s="90" t="str">
        <f t="shared" si="6"/>
        <v/>
      </c>
      <c r="M24" s="66"/>
      <c r="N24" s="63" t="str">
        <f t="shared" si="2"/>
        <v/>
      </c>
      <c r="O24" s="63" t="str">
        <f t="shared" si="3"/>
        <v/>
      </c>
      <c r="P24" s="61" t="str">
        <f t="shared" si="4"/>
        <v/>
      </c>
      <c r="W24" s="90" t="str">
        <f>IF('2. Aanbestedingen'!$B24="","",COUNTIFS('2. Aanbestedingen'!$Q24:$V24,"Toegepast (eis)")+COUNTIFS('2. Aanbestedingen'!$Q24:$V24,"Toegepast (wens)"))</f>
        <v/>
      </c>
      <c r="X24" s="97" t="str">
        <f t="shared" si="1"/>
        <v/>
      </c>
    </row>
    <row r="25" spans="2:24" x14ac:dyDescent="0.2">
      <c r="B25" s="60"/>
      <c r="C25" s="61"/>
      <c r="D25" s="61"/>
      <c r="E25" s="61"/>
      <c r="F25" s="62"/>
      <c r="G25" s="62"/>
      <c r="H25" s="63"/>
      <c r="I25" s="64"/>
      <c r="J25" s="63"/>
      <c r="K25" s="64"/>
      <c r="L25" s="90" t="str">
        <f t="shared" si="6"/>
        <v/>
      </c>
      <c r="M25" s="66"/>
      <c r="N25" s="63" t="str">
        <f t="shared" si="2"/>
        <v/>
      </c>
      <c r="O25" s="63" t="str">
        <f t="shared" si="3"/>
        <v/>
      </c>
      <c r="P25" s="61" t="str">
        <f t="shared" si="4"/>
        <v/>
      </c>
      <c r="W25" s="90" t="str">
        <f>IF('2. Aanbestedingen'!$B25="","",COUNTIFS('2. Aanbestedingen'!$Q25:$V25,"Toegepast (eis)")+COUNTIFS('2. Aanbestedingen'!$Q25:$V25,"Toegepast (wens)"))</f>
        <v/>
      </c>
      <c r="X25" s="97" t="str">
        <f t="shared" si="1"/>
        <v/>
      </c>
    </row>
    <row r="26" spans="2:24" x14ac:dyDescent="0.2">
      <c r="B26" s="60"/>
      <c r="C26" s="61"/>
      <c r="D26" s="61"/>
      <c r="E26" s="61"/>
      <c r="F26" s="62"/>
      <c r="G26" s="62"/>
      <c r="H26" s="63"/>
      <c r="I26" s="64"/>
      <c r="J26" s="63"/>
      <c r="K26" s="64"/>
      <c r="L26" s="90" t="str">
        <f t="shared" si="6"/>
        <v/>
      </c>
      <c r="M26" s="66"/>
      <c r="N26" s="63" t="str">
        <f t="shared" si="2"/>
        <v/>
      </c>
      <c r="O26" s="63" t="str">
        <f t="shared" si="3"/>
        <v/>
      </c>
      <c r="P26" s="61" t="str">
        <f t="shared" si="4"/>
        <v/>
      </c>
      <c r="W26" s="90" t="str">
        <f>IF('2. Aanbestedingen'!$B26="","",COUNTIFS('2. Aanbestedingen'!$Q26:$V26,"Toegepast (eis)")+COUNTIFS('2. Aanbestedingen'!$Q26:$V26,"Toegepast (wens)"))</f>
        <v/>
      </c>
      <c r="X26" s="97" t="str">
        <f t="shared" si="1"/>
        <v/>
      </c>
    </row>
    <row r="27" spans="2:24" x14ac:dyDescent="0.2">
      <c r="B27" s="60"/>
      <c r="C27" s="61"/>
      <c r="D27" s="61"/>
      <c r="E27" s="61"/>
      <c r="F27" s="62"/>
      <c r="G27" s="62"/>
      <c r="H27" s="63"/>
      <c r="I27" s="64"/>
      <c r="J27" s="63"/>
      <c r="K27" s="64"/>
      <c r="L27" s="90" t="str">
        <f t="shared" si="6"/>
        <v/>
      </c>
      <c r="M27" s="66"/>
      <c r="N27" s="63" t="str">
        <f t="shared" si="2"/>
        <v/>
      </c>
      <c r="O27" s="63" t="str">
        <f t="shared" si="3"/>
        <v/>
      </c>
      <c r="P27" s="61" t="str">
        <f t="shared" si="4"/>
        <v/>
      </c>
      <c r="W27" s="90" t="str">
        <f>IF('2. Aanbestedingen'!$B27="","",COUNTIFS('2. Aanbestedingen'!$Q27:$V27,"Toegepast (eis)")+COUNTIFS('2. Aanbestedingen'!$Q27:$V27,"Toegepast (wens)"))</f>
        <v/>
      </c>
      <c r="X27" s="97" t="str">
        <f t="shared" si="1"/>
        <v/>
      </c>
    </row>
    <row r="28" spans="2:24" x14ac:dyDescent="0.2">
      <c r="B28" s="60"/>
      <c r="C28" s="61"/>
      <c r="D28" s="61"/>
      <c r="E28" s="61"/>
      <c r="F28" s="62"/>
      <c r="G28" s="62"/>
      <c r="H28" s="63"/>
      <c r="I28" s="64"/>
      <c r="J28" s="63"/>
      <c r="K28" s="64"/>
      <c r="L28" s="90" t="str">
        <f t="shared" si="6"/>
        <v/>
      </c>
      <c r="M28" s="66"/>
      <c r="N28" s="63" t="str">
        <f t="shared" si="2"/>
        <v/>
      </c>
      <c r="O28" s="63" t="str">
        <f t="shared" si="3"/>
        <v/>
      </c>
      <c r="P28" s="61" t="str">
        <f t="shared" si="4"/>
        <v/>
      </c>
      <c r="W28" s="90" t="str">
        <f>IF('2. Aanbestedingen'!$B28="","",COUNTIFS('2. Aanbestedingen'!$Q28:$V28,"Toegepast (eis)")+COUNTIFS('2. Aanbestedingen'!$Q28:$V28,"Toegepast (wens)"))</f>
        <v/>
      </c>
      <c r="X28" s="97" t="str">
        <f t="shared" si="1"/>
        <v/>
      </c>
    </row>
    <row r="29" spans="2:24" x14ac:dyDescent="0.2">
      <c r="B29" s="60"/>
      <c r="C29" s="61"/>
      <c r="D29" s="61"/>
      <c r="E29" s="61"/>
      <c r="F29" s="62"/>
      <c r="G29" s="62"/>
      <c r="H29" s="63"/>
      <c r="I29" s="64"/>
      <c r="J29" s="63"/>
      <c r="K29" s="64"/>
      <c r="L29" s="90" t="str">
        <f t="shared" si="6"/>
        <v/>
      </c>
      <c r="M29" s="66"/>
      <c r="N29" s="63" t="str">
        <f t="shared" si="2"/>
        <v/>
      </c>
      <c r="O29" s="63" t="str">
        <f t="shared" si="3"/>
        <v/>
      </c>
      <c r="P29" s="61" t="str">
        <f t="shared" si="4"/>
        <v/>
      </c>
      <c r="W29" s="90" t="str">
        <f>IF('2. Aanbestedingen'!$B29="","",COUNTIFS('2. Aanbestedingen'!$Q29:$V29,"Toegepast (eis)")+COUNTIFS('2. Aanbestedingen'!$Q29:$V29,"Toegepast (wens)"))</f>
        <v/>
      </c>
      <c r="X29" s="97" t="str">
        <f t="shared" si="1"/>
        <v/>
      </c>
    </row>
    <row r="30" spans="2:24" x14ac:dyDescent="0.2">
      <c r="B30" s="60"/>
      <c r="C30" s="61"/>
      <c r="D30" s="61"/>
      <c r="E30" s="61"/>
      <c r="F30" s="62"/>
      <c r="G30" s="62"/>
      <c r="H30" s="63"/>
      <c r="I30" s="64"/>
      <c r="J30" s="63"/>
      <c r="K30" s="64"/>
      <c r="L30" s="90" t="str">
        <f t="shared" si="6"/>
        <v/>
      </c>
      <c r="M30" s="66"/>
      <c r="N30" s="63" t="str">
        <f t="shared" si="2"/>
        <v/>
      </c>
      <c r="O30" s="63" t="str">
        <f t="shared" si="3"/>
        <v/>
      </c>
      <c r="P30" s="61" t="str">
        <f t="shared" si="4"/>
        <v/>
      </c>
      <c r="W30" s="90" t="str">
        <f>IF('2. Aanbestedingen'!$B30="","",COUNTIFS('2. Aanbestedingen'!$Q30:$V30,"Toegepast (eis)")+COUNTIFS('2. Aanbestedingen'!$Q30:$V30,"Toegepast (wens)"))</f>
        <v/>
      </c>
      <c r="X30" s="97" t="str">
        <f t="shared" si="1"/>
        <v/>
      </c>
    </row>
    <row r="31" spans="2:24" x14ac:dyDescent="0.2">
      <c r="B31" s="60"/>
      <c r="C31" s="61"/>
      <c r="D31" s="61"/>
      <c r="E31" s="61"/>
      <c r="F31" s="62"/>
      <c r="G31" s="62"/>
      <c r="H31" s="63"/>
      <c r="I31" s="64"/>
      <c r="J31" s="63"/>
      <c r="K31" s="64"/>
      <c r="L31" s="90" t="str">
        <f t="shared" si="6"/>
        <v/>
      </c>
      <c r="M31" s="66"/>
      <c r="N31" s="63" t="str">
        <f t="shared" si="2"/>
        <v/>
      </c>
      <c r="O31" s="63" t="str">
        <f t="shared" si="3"/>
        <v/>
      </c>
      <c r="P31" s="61" t="str">
        <f t="shared" si="4"/>
        <v/>
      </c>
      <c r="W31" s="90" t="str">
        <f>IF('2. Aanbestedingen'!$B31="","",COUNTIFS('2. Aanbestedingen'!$Q31:$V31,"Toegepast (eis)")+COUNTIFS('2. Aanbestedingen'!$Q31:$V31,"Toegepast (wens)"))</f>
        <v/>
      </c>
      <c r="X31" s="97" t="str">
        <f t="shared" si="1"/>
        <v/>
      </c>
    </row>
    <row r="32" spans="2:24" x14ac:dyDescent="0.2">
      <c r="B32" s="60"/>
      <c r="C32" s="61"/>
      <c r="D32" s="61"/>
      <c r="E32" s="61"/>
      <c r="F32" s="62"/>
      <c r="G32" s="62"/>
      <c r="H32" s="63"/>
      <c r="I32" s="64"/>
      <c r="J32" s="63"/>
      <c r="K32" s="64"/>
      <c r="L32" s="90" t="str">
        <f t="shared" si="6"/>
        <v/>
      </c>
      <c r="M32" s="66"/>
      <c r="N32" s="63" t="str">
        <f t="shared" si="2"/>
        <v/>
      </c>
      <c r="O32" s="63" t="str">
        <f t="shared" si="3"/>
        <v/>
      </c>
      <c r="P32" s="61" t="str">
        <f t="shared" si="4"/>
        <v/>
      </c>
      <c r="W32" s="90" t="str">
        <f>IF('2. Aanbestedingen'!$B32="","",COUNTIFS('2. Aanbestedingen'!$Q32:$V32,"Toegepast (eis)")+COUNTIFS('2. Aanbestedingen'!$Q32:$V32,"Toegepast (wens)"))</f>
        <v/>
      </c>
      <c r="X32" s="97" t="str">
        <f t="shared" si="1"/>
        <v/>
      </c>
    </row>
    <row r="33" spans="2:24" x14ac:dyDescent="0.2">
      <c r="B33" s="60"/>
      <c r="C33" s="61"/>
      <c r="D33" s="61"/>
      <c r="E33" s="61"/>
      <c r="F33" s="62"/>
      <c r="G33" s="62"/>
      <c r="H33" s="63"/>
      <c r="I33" s="64"/>
      <c r="J33" s="63"/>
      <c r="K33" s="64"/>
      <c r="L33" s="90" t="str">
        <f t="shared" si="6"/>
        <v/>
      </c>
      <c r="M33" s="66"/>
      <c r="N33" s="63" t="str">
        <f t="shared" si="2"/>
        <v/>
      </c>
      <c r="O33" s="63" t="str">
        <f t="shared" si="3"/>
        <v/>
      </c>
      <c r="P33" s="61" t="str">
        <f t="shared" si="4"/>
        <v/>
      </c>
      <c r="W33" s="90" t="str">
        <f>IF('2. Aanbestedingen'!$B33="","",COUNTIFS('2. Aanbestedingen'!$Q33:$V33,"Toegepast (eis)")+COUNTIFS('2. Aanbestedingen'!$Q33:$V33,"Toegepast (wens)"))</f>
        <v/>
      </c>
      <c r="X33" s="97" t="str">
        <f t="shared" si="1"/>
        <v/>
      </c>
    </row>
    <row r="34" spans="2:24" x14ac:dyDescent="0.2">
      <c r="B34" s="60"/>
      <c r="C34" s="61"/>
      <c r="D34" s="61"/>
      <c r="E34" s="61"/>
      <c r="F34" s="62"/>
      <c r="G34" s="62"/>
      <c r="H34" s="63"/>
      <c r="I34" s="64"/>
      <c r="J34" s="63"/>
      <c r="K34" s="64"/>
      <c r="L34" s="90" t="str">
        <f t="shared" si="6"/>
        <v/>
      </c>
      <c r="M34" s="66"/>
      <c r="N34" s="63" t="str">
        <f t="shared" si="2"/>
        <v/>
      </c>
      <c r="O34" s="63" t="str">
        <f t="shared" si="3"/>
        <v/>
      </c>
      <c r="P34" s="61" t="str">
        <f t="shared" si="4"/>
        <v/>
      </c>
      <c r="W34" s="90" t="str">
        <f>IF('2. Aanbestedingen'!$B34="","",COUNTIFS('2. Aanbestedingen'!$Q34:$V34,"Toegepast (eis)")+COUNTIFS('2. Aanbestedingen'!$Q34:$V34,"Toegepast (wens)"))</f>
        <v/>
      </c>
      <c r="X34" s="97" t="str">
        <f t="shared" si="1"/>
        <v/>
      </c>
    </row>
    <row r="35" spans="2:24" x14ac:dyDescent="0.2">
      <c r="B35" s="60"/>
      <c r="C35" s="61"/>
      <c r="D35" s="61"/>
      <c r="E35" s="61"/>
      <c r="F35" s="62"/>
      <c r="G35" s="62"/>
      <c r="H35" s="63"/>
      <c r="I35" s="64"/>
      <c r="J35" s="63"/>
      <c r="K35" s="64"/>
      <c r="L35" s="90" t="str">
        <f t="shared" si="6"/>
        <v/>
      </c>
      <c r="M35" s="66"/>
      <c r="N35" s="63" t="str">
        <f t="shared" si="2"/>
        <v/>
      </c>
      <c r="O35" s="63" t="str">
        <f t="shared" si="3"/>
        <v/>
      </c>
      <c r="P35" s="61" t="str">
        <f t="shared" si="4"/>
        <v/>
      </c>
      <c r="W35" s="90" t="str">
        <f>IF('2. Aanbestedingen'!$B35="","",COUNTIFS('2. Aanbestedingen'!$Q35:$V35,"Toegepast (eis)")+COUNTIFS('2. Aanbestedingen'!$Q35:$V35,"Toegepast (wens)"))</f>
        <v/>
      </c>
      <c r="X35" s="97" t="str">
        <f t="shared" si="1"/>
        <v/>
      </c>
    </row>
    <row r="36" spans="2:24" x14ac:dyDescent="0.2">
      <c r="B36" s="60"/>
      <c r="C36" s="61"/>
      <c r="D36" s="61"/>
      <c r="E36" s="61"/>
      <c r="F36" s="62"/>
      <c r="G36" s="62"/>
      <c r="H36" s="63"/>
      <c r="I36" s="64"/>
      <c r="J36" s="63"/>
      <c r="K36" s="64"/>
      <c r="L36" s="90" t="str">
        <f t="shared" si="6"/>
        <v/>
      </c>
      <c r="M36" s="66"/>
      <c r="N36" s="63" t="str">
        <f t="shared" si="2"/>
        <v/>
      </c>
      <c r="O36" s="63" t="str">
        <f t="shared" si="3"/>
        <v/>
      </c>
      <c r="P36" s="61" t="str">
        <f t="shared" si="4"/>
        <v/>
      </c>
      <c r="W36" s="90" t="str">
        <f>IF('2. Aanbestedingen'!$B36="","",COUNTIFS('2. Aanbestedingen'!$Q36:$V36,"Toegepast (eis)")+COUNTIFS('2. Aanbestedingen'!$Q36:$V36,"Toegepast (wens)"))</f>
        <v/>
      </c>
      <c r="X36" s="97" t="str">
        <f t="shared" si="1"/>
        <v/>
      </c>
    </row>
    <row r="37" spans="2:24" x14ac:dyDescent="0.2">
      <c r="B37" s="60"/>
      <c r="C37" s="61"/>
      <c r="D37" s="61"/>
      <c r="E37" s="61"/>
      <c r="F37" s="62"/>
      <c r="G37" s="62"/>
      <c r="H37" s="63"/>
      <c r="I37" s="64"/>
      <c r="J37" s="63"/>
      <c r="K37" s="64"/>
      <c r="L37" s="90" t="str">
        <f t="shared" si="6"/>
        <v/>
      </c>
      <c r="M37" s="66"/>
      <c r="N37" s="63" t="str">
        <f t="shared" si="2"/>
        <v/>
      </c>
      <c r="O37" s="63" t="str">
        <f t="shared" si="3"/>
        <v/>
      </c>
      <c r="P37" s="61" t="str">
        <f t="shared" si="4"/>
        <v/>
      </c>
      <c r="W37" s="90" t="str">
        <f>IF('2. Aanbestedingen'!$B37="","",COUNTIFS('2. Aanbestedingen'!$Q37:$V37,"Toegepast (eis)")+COUNTIFS('2. Aanbestedingen'!$Q37:$V37,"Toegepast (wens)"))</f>
        <v/>
      </c>
      <c r="X37" s="97" t="str">
        <f t="shared" si="1"/>
        <v/>
      </c>
    </row>
    <row r="38" spans="2:24" x14ac:dyDescent="0.2">
      <c r="B38" s="60"/>
      <c r="C38" s="61"/>
      <c r="D38" s="61"/>
      <c r="E38" s="61"/>
      <c r="F38" s="62"/>
      <c r="G38" s="62"/>
      <c r="H38" s="63"/>
      <c r="I38" s="64"/>
      <c r="J38" s="63"/>
      <c r="K38" s="64"/>
      <c r="L38" s="90" t="str">
        <f t="shared" si="6"/>
        <v/>
      </c>
      <c r="M38" s="66"/>
      <c r="N38" s="63" t="str">
        <f t="shared" si="2"/>
        <v/>
      </c>
      <c r="O38" s="63" t="str">
        <f t="shared" si="3"/>
        <v/>
      </c>
      <c r="P38" s="61" t="str">
        <f t="shared" si="4"/>
        <v/>
      </c>
      <c r="W38" s="90" t="str">
        <f>IF('2. Aanbestedingen'!$B38="","",COUNTIFS('2. Aanbestedingen'!$Q38:$V38,"Toegepast (eis)")+COUNTIFS('2. Aanbestedingen'!$Q38:$V38,"Toegepast (wens)"))</f>
        <v/>
      </c>
      <c r="X38" s="97" t="str">
        <f t="shared" si="1"/>
        <v/>
      </c>
    </row>
    <row r="39" spans="2:24" x14ac:dyDescent="0.2">
      <c r="B39" s="60"/>
      <c r="C39" s="61"/>
      <c r="D39" s="61"/>
      <c r="E39" s="61"/>
      <c r="F39" s="62"/>
      <c r="G39" s="62"/>
      <c r="H39" s="63"/>
      <c r="I39" s="64"/>
      <c r="J39" s="63"/>
      <c r="K39" s="64"/>
      <c r="L39" s="90" t="str">
        <f t="shared" si="6"/>
        <v/>
      </c>
      <c r="M39" s="66"/>
      <c r="N39" s="63" t="str">
        <f t="shared" si="2"/>
        <v/>
      </c>
      <c r="O39" s="63" t="str">
        <f t="shared" si="3"/>
        <v/>
      </c>
      <c r="P39" s="61" t="str">
        <f t="shared" si="4"/>
        <v/>
      </c>
      <c r="W39" s="90" t="str">
        <f>IF('2. Aanbestedingen'!$B39="","",COUNTIFS('2. Aanbestedingen'!$Q39:$V39,"Toegepast (eis)")+COUNTIFS('2. Aanbestedingen'!$Q39:$V39,"Toegepast (wens)"))</f>
        <v/>
      </c>
      <c r="X39" s="97" t="str">
        <f t="shared" si="1"/>
        <v/>
      </c>
    </row>
    <row r="40" spans="2:24" x14ac:dyDescent="0.2">
      <c r="B40" s="60"/>
      <c r="C40" s="61"/>
      <c r="D40" s="61"/>
      <c r="E40" s="61"/>
      <c r="F40" s="62"/>
      <c r="G40" s="62"/>
      <c r="H40" s="63"/>
      <c r="I40" s="64"/>
      <c r="J40" s="63"/>
      <c r="K40" s="64"/>
      <c r="L40" s="90" t="str">
        <f t="shared" si="6"/>
        <v/>
      </c>
      <c r="M40" s="66"/>
      <c r="N40" s="63" t="str">
        <f t="shared" si="2"/>
        <v/>
      </c>
      <c r="O40" s="63" t="str">
        <f t="shared" si="3"/>
        <v/>
      </c>
      <c r="P40" s="61" t="str">
        <f t="shared" si="4"/>
        <v/>
      </c>
      <c r="W40" s="90" t="str">
        <f>IF('2. Aanbestedingen'!$B40="","",COUNTIFS('2. Aanbestedingen'!$Q40:$V40,"Toegepast (eis)")+COUNTIFS('2. Aanbestedingen'!$Q40:$V40,"Toegepast (wens)"))</f>
        <v/>
      </c>
      <c r="X40" s="97" t="str">
        <f t="shared" si="1"/>
        <v/>
      </c>
    </row>
    <row r="41" spans="2:24" x14ac:dyDescent="0.2">
      <c r="B41" s="60"/>
      <c r="C41" s="61"/>
      <c r="D41" s="61"/>
      <c r="E41" s="61"/>
      <c r="F41" s="62"/>
      <c r="G41" s="62"/>
      <c r="H41" s="63"/>
      <c r="I41" s="64"/>
      <c r="J41" s="63"/>
      <c r="K41" s="64"/>
      <c r="L41" s="90" t="str">
        <f t="shared" si="6"/>
        <v/>
      </c>
      <c r="M41" s="66"/>
      <c r="N41" s="63" t="str">
        <f t="shared" si="2"/>
        <v/>
      </c>
      <c r="O41" s="63" t="str">
        <f t="shared" si="3"/>
        <v/>
      </c>
      <c r="P41" s="61" t="str">
        <f t="shared" si="4"/>
        <v/>
      </c>
      <c r="W41" s="90" t="str">
        <f>IF('2. Aanbestedingen'!$B41="","",COUNTIFS('2. Aanbestedingen'!$Q41:$V41,"Toegepast (eis)")+COUNTIFS('2. Aanbestedingen'!$Q41:$V41,"Toegepast (wens)"))</f>
        <v/>
      </c>
      <c r="X41" s="97" t="str">
        <f t="shared" si="1"/>
        <v/>
      </c>
    </row>
    <row r="42" spans="2:24" x14ac:dyDescent="0.2">
      <c r="B42" s="60"/>
      <c r="C42" s="61"/>
      <c r="D42" s="61"/>
      <c r="E42" s="61"/>
      <c r="F42" s="62"/>
      <c r="G42" s="62"/>
      <c r="H42" s="63"/>
      <c r="I42" s="64"/>
      <c r="J42" s="63"/>
      <c r="K42" s="64"/>
      <c r="L42" s="90" t="str">
        <f t="shared" si="6"/>
        <v/>
      </c>
      <c r="M42" s="66"/>
      <c r="N42" s="63" t="str">
        <f t="shared" si="2"/>
        <v/>
      </c>
      <c r="O42" s="63" t="str">
        <f t="shared" si="3"/>
        <v/>
      </c>
      <c r="P42" s="61" t="str">
        <f t="shared" si="4"/>
        <v/>
      </c>
      <c r="W42" s="90" t="str">
        <f>IF('2. Aanbestedingen'!$B42="","",COUNTIFS('2. Aanbestedingen'!$Q42:$V42,"Toegepast (eis)")+COUNTIFS('2. Aanbestedingen'!$Q42:$V42,"Toegepast (wens)"))</f>
        <v/>
      </c>
      <c r="X42" s="97" t="str">
        <f t="shared" si="1"/>
        <v/>
      </c>
    </row>
    <row r="43" spans="2:24" x14ac:dyDescent="0.2">
      <c r="B43" s="60"/>
      <c r="C43" s="61"/>
      <c r="D43" s="61"/>
      <c r="E43" s="61"/>
      <c r="F43" s="62"/>
      <c r="G43" s="62"/>
      <c r="H43" s="63"/>
      <c r="I43" s="64"/>
      <c r="J43" s="63"/>
      <c r="K43" s="64"/>
      <c r="L43" s="90" t="str">
        <f t="shared" si="6"/>
        <v/>
      </c>
      <c r="M43" s="66"/>
      <c r="N43" s="63" t="str">
        <f t="shared" si="2"/>
        <v/>
      </c>
      <c r="O43" s="63" t="str">
        <f t="shared" si="3"/>
        <v/>
      </c>
      <c r="P43" s="61" t="str">
        <f t="shared" si="4"/>
        <v/>
      </c>
      <c r="W43" s="90" t="str">
        <f>IF('2. Aanbestedingen'!$B43="","",COUNTIFS('2. Aanbestedingen'!$Q43:$V43,"Toegepast (eis)")+COUNTIFS('2. Aanbestedingen'!$Q43:$V43,"Toegepast (wens)"))</f>
        <v/>
      </c>
      <c r="X43" s="97" t="str">
        <f t="shared" si="1"/>
        <v/>
      </c>
    </row>
    <row r="44" spans="2:24" x14ac:dyDescent="0.2">
      <c r="B44" s="60"/>
      <c r="C44" s="61"/>
      <c r="D44" s="61"/>
      <c r="E44" s="61"/>
      <c r="F44" s="62"/>
      <c r="G44" s="62"/>
      <c r="H44" s="63"/>
      <c r="I44" s="64"/>
      <c r="J44" s="63"/>
      <c r="K44" s="64"/>
      <c r="L44" s="90" t="str">
        <f t="shared" si="6"/>
        <v/>
      </c>
      <c r="M44" s="66"/>
      <c r="N44" s="63" t="str">
        <f t="shared" si="2"/>
        <v/>
      </c>
      <c r="O44" s="63" t="str">
        <f t="shared" si="3"/>
        <v/>
      </c>
      <c r="P44" s="61" t="str">
        <f t="shared" si="4"/>
        <v/>
      </c>
      <c r="W44" s="90" t="str">
        <f>IF('2. Aanbestedingen'!$B44="","",COUNTIFS('2. Aanbestedingen'!$Q44:$V44,"Toegepast (eis)")+COUNTIFS('2. Aanbestedingen'!$Q44:$V44,"Toegepast (wens)"))</f>
        <v/>
      </c>
      <c r="X44" s="97" t="str">
        <f t="shared" si="1"/>
        <v/>
      </c>
    </row>
    <row r="45" spans="2:24" x14ac:dyDescent="0.2">
      <c r="B45" s="60"/>
      <c r="C45" s="61"/>
      <c r="D45" s="61"/>
      <c r="E45" s="61"/>
      <c r="F45" s="62"/>
      <c r="G45" s="62"/>
      <c r="H45" s="63"/>
      <c r="I45" s="64"/>
      <c r="J45" s="63"/>
      <c r="K45" s="64"/>
      <c r="L45" s="90" t="str">
        <f t="shared" si="6"/>
        <v/>
      </c>
      <c r="M45" s="66"/>
      <c r="N45" s="63" t="str">
        <f t="shared" si="2"/>
        <v/>
      </c>
      <c r="O45" s="63" t="str">
        <f t="shared" si="3"/>
        <v/>
      </c>
      <c r="P45" s="61" t="str">
        <f t="shared" si="4"/>
        <v/>
      </c>
      <c r="W45" s="90" t="str">
        <f>IF('2. Aanbestedingen'!$B45="","",COUNTIFS('2. Aanbestedingen'!$Q45:$V45,"Toegepast (eis)")+COUNTIFS('2. Aanbestedingen'!$Q45:$V45,"Toegepast (wens)"))</f>
        <v/>
      </c>
      <c r="X45" s="97" t="str">
        <f t="shared" si="1"/>
        <v/>
      </c>
    </row>
    <row r="46" spans="2:24" x14ac:dyDescent="0.2">
      <c r="B46" s="60"/>
      <c r="C46" s="61"/>
      <c r="D46" s="61"/>
      <c r="E46" s="61"/>
      <c r="F46" s="62"/>
      <c r="G46" s="62"/>
      <c r="H46" s="63"/>
      <c r="I46" s="64"/>
      <c r="J46" s="63"/>
      <c r="K46" s="64"/>
      <c r="L46" s="90" t="str">
        <f t="shared" si="6"/>
        <v/>
      </c>
      <c r="M46" s="66"/>
      <c r="N46" s="63" t="str">
        <f t="shared" si="2"/>
        <v/>
      </c>
      <c r="O46" s="63" t="str">
        <f t="shared" si="3"/>
        <v/>
      </c>
      <c r="P46" s="61" t="str">
        <f t="shared" si="4"/>
        <v/>
      </c>
      <c r="W46" s="90" t="str">
        <f>IF('2. Aanbestedingen'!$B46="","",COUNTIFS('2. Aanbestedingen'!$Q46:$V46,"Toegepast (eis)")+COUNTIFS('2. Aanbestedingen'!$Q46:$V46,"Toegepast (wens)"))</f>
        <v/>
      </c>
      <c r="X46" s="97" t="str">
        <f t="shared" si="1"/>
        <v/>
      </c>
    </row>
    <row r="47" spans="2:24" x14ac:dyDescent="0.2">
      <c r="B47" s="60"/>
      <c r="C47" s="61"/>
      <c r="D47" s="61"/>
      <c r="E47" s="61"/>
      <c r="F47" s="62"/>
      <c r="G47" s="62"/>
      <c r="H47" s="63"/>
      <c r="I47" s="64"/>
      <c r="J47" s="63"/>
      <c r="K47" s="64"/>
      <c r="L47" s="90" t="str">
        <f t="shared" si="6"/>
        <v/>
      </c>
      <c r="M47" s="66"/>
      <c r="N47" s="63" t="str">
        <f t="shared" si="2"/>
        <v/>
      </c>
      <c r="O47" s="63" t="str">
        <f t="shared" si="3"/>
        <v/>
      </c>
      <c r="P47" s="61" t="str">
        <f t="shared" si="4"/>
        <v/>
      </c>
      <c r="W47" s="90" t="str">
        <f>IF('2. Aanbestedingen'!$B47="","",COUNTIFS('2. Aanbestedingen'!$Q47:$V47,"Toegepast (eis)")+COUNTIFS('2. Aanbestedingen'!$Q47:$V47,"Toegepast (wens)"))</f>
        <v/>
      </c>
      <c r="X47" s="97" t="str">
        <f t="shared" si="1"/>
        <v/>
      </c>
    </row>
    <row r="48" spans="2:24" x14ac:dyDescent="0.2">
      <c r="B48" s="60"/>
      <c r="C48" s="61"/>
      <c r="D48" s="61"/>
      <c r="E48" s="61"/>
      <c r="F48" s="62"/>
      <c r="G48" s="62"/>
      <c r="H48" s="63"/>
      <c r="I48" s="64"/>
      <c r="J48" s="63"/>
      <c r="K48" s="64"/>
      <c r="L48" s="90" t="str">
        <f t="shared" si="6"/>
        <v/>
      </c>
      <c r="M48" s="66"/>
      <c r="N48" s="63" t="str">
        <f t="shared" si="2"/>
        <v/>
      </c>
      <c r="O48" s="63" t="str">
        <f t="shared" si="3"/>
        <v/>
      </c>
      <c r="P48" s="61" t="str">
        <f t="shared" si="4"/>
        <v/>
      </c>
      <c r="W48" s="90" t="str">
        <f>IF('2. Aanbestedingen'!$B48="","",COUNTIFS('2. Aanbestedingen'!$Q48:$V48,"Toegepast (eis)")+COUNTIFS('2. Aanbestedingen'!$Q48:$V48,"Toegepast (wens)"))</f>
        <v/>
      </c>
      <c r="X48" s="97" t="str">
        <f t="shared" si="1"/>
        <v/>
      </c>
    </row>
    <row r="49" spans="2:24" x14ac:dyDescent="0.2">
      <c r="B49" s="60"/>
      <c r="C49" s="61"/>
      <c r="D49" s="61"/>
      <c r="E49" s="61"/>
      <c r="F49" s="62"/>
      <c r="G49" s="62"/>
      <c r="H49" s="63"/>
      <c r="I49" s="64"/>
      <c r="J49" s="63"/>
      <c r="K49" s="64"/>
      <c r="L49" s="90" t="str">
        <f t="shared" si="6"/>
        <v/>
      </c>
      <c r="M49" s="66"/>
      <c r="N49" s="63" t="str">
        <f t="shared" si="2"/>
        <v/>
      </c>
      <c r="O49" s="63" t="str">
        <f t="shared" si="3"/>
        <v/>
      </c>
      <c r="P49" s="61" t="str">
        <f t="shared" si="4"/>
        <v/>
      </c>
      <c r="W49" s="90" t="str">
        <f>IF('2. Aanbestedingen'!$B49="","",COUNTIFS('2. Aanbestedingen'!$Q49:$V49,"Toegepast (eis)")+COUNTIFS('2. Aanbestedingen'!$Q49:$V49,"Toegepast (wens)"))</f>
        <v/>
      </c>
      <c r="X49" s="97" t="str">
        <f t="shared" si="1"/>
        <v/>
      </c>
    </row>
    <row r="50" spans="2:24" x14ac:dyDescent="0.2">
      <c r="B50" s="60"/>
      <c r="C50" s="61"/>
      <c r="D50" s="61"/>
      <c r="E50" s="61"/>
      <c r="F50" s="62"/>
      <c r="G50" s="62"/>
      <c r="H50" s="63"/>
      <c r="I50" s="64"/>
      <c r="J50" s="63"/>
      <c r="K50" s="64"/>
      <c r="L50" s="90" t="str">
        <f t="shared" si="6"/>
        <v/>
      </c>
      <c r="M50" s="66"/>
      <c r="N50" s="63" t="str">
        <f t="shared" si="2"/>
        <v/>
      </c>
      <c r="O50" s="63" t="str">
        <f t="shared" si="3"/>
        <v/>
      </c>
      <c r="P50" s="61" t="str">
        <f t="shared" si="4"/>
        <v/>
      </c>
      <c r="W50" s="90" t="str">
        <f>IF('2. Aanbestedingen'!$B50="","",COUNTIFS('2. Aanbestedingen'!$Q50:$V50,"Toegepast (eis)")+COUNTIFS('2. Aanbestedingen'!$Q50:$V50,"Toegepast (wens)"))</f>
        <v/>
      </c>
      <c r="X50" s="97" t="str">
        <f t="shared" si="1"/>
        <v/>
      </c>
    </row>
    <row r="51" spans="2:24" x14ac:dyDescent="0.2">
      <c r="B51" s="60"/>
      <c r="C51" s="61"/>
      <c r="D51" s="61"/>
      <c r="E51" s="61"/>
      <c r="F51" s="62"/>
      <c r="G51" s="62"/>
      <c r="H51" s="63"/>
      <c r="I51" s="64"/>
      <c r="J51" s="63"/>
      <c r="K51" s="64"/>
      <c r="L51" s="90" t="str">
        <f t="shared" si="6"/>
        <v/>
      </c>
      <c r="M51" s="66"/>
      <c r="N51" s="63" t="str">
        <f t="shared" si="2"/>
        <v/>
      </c>
      <c r="O51" s="63" t="str">
        <f t="shared" si="3"/>
        <v/>
      </c>
      <c r="P51" s="61" t="str">
        <f t="shared" si="4"/>
        <v/>
      </c>
      <c r="W51" s="90" t="str">
        <f>IF('2. Aanbestedingen'!$B51="","",COUNTIFS('2. Aanbestedingen'!$Q51:$V51,"Toegepast (eis)")+COUNTIFS('2. Aanbestedingen'!$Q51:$V51,"Toegepast (wens)"))</f>
        <v/>
      </c>
      <c r="X51" s="97" t="str">
        <f t="shared" si="1"/>
        <v/>
      </c>
    </row>
    <row r="52" spans="2:24" x14ac:dyDescent="0.2">
      <c r="B52" s="60"/>
      <c r="C52" s="61"/>
      <c r="D52" s="61"/>
      <c r="E52" s="61"/>
      <c r="F52" s="62"/>
      <c r="G52" s="62"/>
      <c r="H52" s="63"/>
      <c r="I52" s="64"/>
      <c r="J52" s="63"/>
      <c r="K52" s="64"/>
      <c r="L52" s="90" t="str">
        <f t="shared" si="6"/>
        <v/>
      </c>
      <c r="M52" s="66"/>
      <c r="N52" s="63" t="str">
        <f t="shared" si="2"/>
        <v/>
      </c>
      <c r="O52" s="63" t="str">
        <f t="shared" si="3"/>
        <v/>
      </c>
      <c r="P52" s="61" t="str">
        <f t="shared" si="4"/>
        <v/>
      </c>
      <c r="W52" s="90" t="str">
        <f>IF('2. Aanbestedingen'!$B52="","",COUNTIFS('2. Aanbestedingen'!$Q52:$V52,"Toegepast (eis)")+COUNTIFS('2. Aanbestedingen'!$Q52:$V52,"Toegepast (wens)"))</f>
        <v/>
      </c>
      <c r="X52" s="97" t="str">
        <f t="shared" si="1"/>
        <v/>
      </c>
    </row>
    <row r="53" spans="2:24" x14ac:dyDescent="0.2">
      <c r="B53" s="60"/>
      <c r="C53" s="61"/>
      <c r="D53" s="61"/>
      <c r="E53" s="61"/>
      <c r="F53" s="62"/>
      <c r="G53" s="62"/>
      <c r="H53" s="63"/>
      <c r="I53" s="64"/>
      <c r="J53" s="63"/>
      <c r="K53" s="64"/>
      <c r="L53" s="90" t="str">
        <f t="shared" si="6"/>
        <v/>
      </c>
      <c r="M53" s="66"/>
      <c r="N53" s="63" t="str">
        <f t="shared" si="2"/>
        <v/>
      </c>
      <c r="O53" s="63" t="str">
        <f t="shared" si="3"/>
        <v/>
      </c>
      <c r="P53" s="61" t="str">
        <f t="shared" si="4"/>
        <v/>
      </c>
      <c r="W53" s="90" t="str">
        <f>IF('2. Aanbestedingen'!$B53="","",COUNTIFS('2. Aanbestedingen'!$Q53:$V53,"Toegepast (eis)")+COUNTIFS('2. Aanbestedingen'!$Q53:$V53,"Toegepast (wens)"))</f>
        <v/>
      </c>
      <c r="X53" s="97" t="str">
        <f t="shared" si="1"/>
        <v/>
      </c>
    </row>
    <row r="54" spans="2:24" x14ac:dyDescent="0.2">
      <c r="B54" s="60"/>
      <c r="C54" s="61"/>
      <c r="D54" s="61"/>
      <c r="E54" s="61"/>
      <c r="F54" s="62"/>
      <c r="G54" s="62"/>
      <c r="H54" s="63"/>
      <c r="I54" s="64"/>
      <c r="J54" s="63"/>
      <c r="K54" s="64"/>
      <c r="L54" s="90" t="str">
        <f t="shared" si="6"/>
        <v/>
      </c>
      <c r="M54" s="66"/>
      <c r="N54" s="63" t="str">
        <f t="shared" si="2"/>
        <v/>
      </c>
      <c r="O54" s="63" t="str">
        <f t="shared" si="3"/>
        <v/>
      </c>
      <c r="P54" s="61" t="str">
        <f t="shared" si="4"/>
        <v/>
      </c>
      <c r="W54" s="90" t="str">
        <f>IF('2. Aanbestedingen'!$B54="","",COUNTIFS('2. Aanbestedingen'!$Q54:$V54,"Toegepast (eis)")+COUNTIFS('2. Aanbestedingen'!$Q54:$V54,"Toegepast (wens)"))</f>
        <v/>
      </c>
      <c r="X54" s="97" t="str">
        <f t="shared" si="1"/>
        <v/>
      </c>
    </row>
    <row r="55" spans="2:24" x14ac:dyDescent="0.2">
      <c r="B55" s="60"/>
      <c r="C55" s="61"/>
      <c r="D55" s="61"/>
      <c r="E55" s="61"/>
      <c r="F55" s="62"/>
      <c r="G55" s="62"/>
      <c r="H55" s="63"/>
      <c r="I55" s="64"/>
      <c r="J55" s="63"/>
      <c r="K55" s="64"/>
      <c r="L55" s="90" t="str">
        <f t="shared" si="6"/>
        <v/>
      </c>
      <c r="M55" s="66"/>
      <c r="N55" s="63" t="str">
        <f t="shared" si="2"/>
        <v/>
      </c>
      <c r="O55" s="63" t="str">
        <f t="shared" si="3"/>
        <v/>
      </c>
      <c r="P55" s="61" t="str">
        <f t="shared" si="4"/>
        <v/>
      </c>
      <c r="W55" s="90" t="str">
        <f>IF('2. Aanbestedingen'!$B55="","",COUNTIFS('2. Aanbestedingen'!$Q55:$V55,"Toegepast (eis)")+COUNTIFS('2. Aanbestedingen'!$Q55:$V55,"Toegepast (wens)"))</f>
        <v/>
      </c>
      <c r="X55" s="97" t="str">
        <f t="shared" si="1"/>
        <v/>
      </c>
    </row>
    <row r="56" spans="2:24" x14ac:dyDescent="0.2">
      <c r="B56" s="60"/>
      <c r="C56" s="61"/>
      <c r="D56" s="61"/>
      <c r="E56" s="61"/>
      <c r="F56" s="62"/>
      <c r="G56" s="62"/>
      <c r="H56" s="63"/>
      <c r="I56" s="64"/>
      <c r="J56" s="63"/>
      <c r="K56" s="64"/>
      <c r="L56" s="90" t="str">
        <f t="shared" si="6"/>
        <v/>
      </c>
      <c r="M56" s="66"/>
      <c r="N56" s="63" t="str">
        <f t="shared" si="2"/>
        <v/>
      </c>
      <c r="O56" s="63" t="str">
        <f t="shared" si="3"/>
        <v/>
      </c>
      <c r="P56" s="61" t="str">
        <f t="shared" si="4"/>
        <v/>
      </c>
      <c r="W56" s="90" t="str">
        <f>IF('2. Aanbestedingen'!$B56="","",COUNTIFS('2. Aanbestedingen'!$Q56:$V56,"Toegepast (eis)")+COUNTIFS('2. Aanbestedingen'!$Q56:$V56,"Toegepast (wens)"))</f>
        <v/>
      </c>
      <c r="X56" s="97" t="str">
        <f t="shared" si="1"/>
        <v/>
      </c>
    </row>
    <row r="57" spans="2:24" x14ac:dyDescent="0.2">
      <c r="B57" s="60"/>
      <c r="C57" s="61"/>
      <c r="D57" s="61"/>
      <c r="E57" s="61"/>
      <c r="F57" s="62"/>
      <c r="G57" s="62"/>
      <c r="H57" s="63"/>
      <c r="I57" s="64"/>
      <c r="J57" s="63"/>
      <c r="K57" s="64"/>
      <c r="L57" s="90" t="str">
        <f t="shared" si="6"/>
        <v/>
      </c>
      <c r="M57" s="66"/>
      <c r="N57" s="63" t="str">
        <f t="shared" si="2"/>
        <v/>
      </c>
      <c r="O57" s="63" t="str">
        <f t="shared" si="3"/>
        <v/>
      </c>
      <c r="P57" s="61" t="str">
        <f t="shared" si="4"/>
        <v/>
      </c>
      <c r="W57" s="90" t="str">
        <f>IF('2. Aanbestedingen'!$B57="","",COUNTIFS('2. Aanbestedingen'!$Q57:$V57,"Toegepast (eis)")+COUNTIFS('2. Aanbestedingen'!$Q57:$V57,"Toegepast (wens)"))</f>
        <v/>
      </c>
      <c r="X57" s="97" t="str">
        <f t="shared" si="1"/>
        <v/>
      </c>
    </row>
    <row r="58" spans="2:24" x14ac:dyDescent="0.2">
      <c r="B58" s="60"/>
      <c r="C58" s="61"/>
      <c r="D58" s="61"/>
      <c r="E58" s="61"/>
      <c r="F58" s="62"/>
      <c r="G58" s="62"/>
      <c r="H58" s="63"/>
      <c r="I58" s="64"/>
      <c r="J58" s="63"/>
      <c r="K58" s="64"/>
      <c r="L58" s="90" t="str">
        <f t="shared" si="6"/>
        <v/>
      </c>
      <c r="M58" s="66"/>
      <c r="N58" s="63" t="str">
        <f t="shared" si="2"/>
        <v/>
      </c>
      <c r="O58" s="63" t="str">
        <f t="shared" si="3"/>
        <v/>
      </c>
      <c r="P58" s="61" t="str">
        <f t="shared" si="4"/>
        <v/>
      </c>
      <c r="W58" s="90" t="str">
        <f>IF('2. Aanbestedingen'!$B58="","",COUNTIFS('2. Aanbestedingen'!$Q58:$V58,"Toegepast (eis)")+COUNTIFS('2. Aanbestedingen'!$Q58:$V58,"Toegepast (wens)"))</f>
        <v/>
      </c>
      <c r="X58" s="97" t="str">
        <f t="shared" si="1"/>
        <v/>
      </c>
    </row>
    <row r="59" spans="2:24" x14ac:dyDescent="0.2">
      <c r="B59" s="60"/>
      <c r="C59" s="61"/>
      <c r="D59" s="61"/>
      <c r="E59" s="61"/>
      <c r="F59" s="62"/>
      <c r="G59" s="62"/>
      <c r="H59" s="63"/>
      <c r="I59" s="64"/>
      <c r="J59" s="63"/>
      <c r="K59" s="64"/>
      <c r="L59" s="90" t="str">
        <f t="shared" si="6"/>
        <v/>
      </c>
      <c r="M59" s="66"/>
      <c r="N59" s="63" t="str">
        <f t="shared" si="2"/>
        <v/>
      </c>
      <c r="O59" s="63" t="str">
        <f t="shared" si="3"/>
        <v/>
      </c>
      <c r="P59" s="61" t="str">
        <f t="shared" si="4"/>
        <v/>
      </c>
      <c r="W59" s="90" t="str">
        <f>IF('2. Aanbestedingen'!$B59="","",COUNTIFS('2. Aanbestedingen'!$Q59:$V59,"Toegepast (eis)")+COUNTIFS('2. Aanbestedingen'!$Q59:$V59,"Toegepast (wens)"))</f>
        <v/>
      </c>
      <c r="X59" s="97" t="str">
        <f t="shared" si="1"/>
        <v/>
      </c>
    </row>
    <row r="60" spans="2:24" x14ac:dyDescent="0.2">
      <c r="B60" s="60"/>
      <c r="C60" s="61"/>
      <c r="D60" s="61"/>
      <c r="E60" s="61"/>
      <c r="F60" s="62"/>
      <c r="G60" s="62"/>
      <c r="H60" s="63"/>
      <c r="I60" s="64"/>
      <c r="J60" s="63"/>
      <c r="K60" s="64"/>
      <c r="L60" s="90" t="str">
        <f t="shared" si="6"/>
        <v/>
      </c>
      <c r="M60" s="66"/>
      <c r="N60" s="63" t="str">
        <f t="shared" si="2"/>
        <v/>
      </c>
      <c r="O60" s="63" t="str">
        <f t="shared" si="3"/>
        <v/>
      </c>
      <c r="P60" s="61" t="str">
        <f t="shared" si="4"/>
        <v/>
      </c>
      <c r="W60" s="90" t="str">
        <f>IF('2. Aanbestedingen'!$B60="","",COUNTIFS('2. Aanbestedingen'!$Q60:$V60,"Toegepast (eis)")+COUNTIFS('2. Aanbestedingen'!$Q60:$V60,"Toegepast (wens)"))</f>
        <v/>
      </c>
      <c r="X60" s="97" t="str">
        <f t="shared" si="1"/>
        <v/>
      </c>
    </row>
    <row r="61" spans="2:24" x14ac:dyDescent="0.2">
      <c r="B61" s="60"/>
      <c r="C61" s="61"/>
      <c r="D61" s="61"/>
      <c r="E61" s="61"/>
      <c r="F61" s="62"/>
      <c r="G61" s="62"/>
      <c r="H61" s="63"/>
      <c r="I61" s="64"/>
      <c r="J61" s="63"/>
      <c r="K61" s="64"/>
      <c r="L61" s="90" t="str">
        <f t="shared" si="6"/>
        <v/>
      </c>
      <c r="M61" s="66"/>
      <c r="N61" s="63" t="str">
        <f t="shared" si="2"/>
        <v/>
      </c>
      <c r="O61" s="63" t="str">
        <f t="shared" si="3"/>
        <v/>
      </c>
      <c r="P61" s="61" t="str">
        <f t="shared" si="4"/>
        <v/>
      </c>
      <c r="W61" s="90" t="str">
        <f>IF('2. Aanbestedingen'!$B61="","",COUNTIFS('2. Aanbestedingen'!$Q61:$V61,"Toegepast (eis)")+COUNTIFS('2. Aanbestedingen'!$Q61:$V61,"Toegepast (wens)"))</f>
        <v/>
      </c>
      <c r="X61" s="97" t="str">
        <f t="shared" si="1"/>
        <v/>
      </c>
    </row>
    <row r="62" spans="2:24" x14ac:dyDescent="0.2">
      <c r="B62" s="60"/>
      <c r="C62" s="61"/>
      <c r="D62" s="61"/>
      <c r="E62" s="61"/>
      <c r="F62" s="62"/>
      <c r="G62" s="62"/>
      <c r="H62" s="63"/>
      <c r="I62" s="64"/>
      <c r="J62" s="63"/>
      <c r="K62" s="64"/>
      <c r="L62" s="90" t="str">
        <f t="shared" si="6"/>
        <v/>
      </c>
      <c r="M62" s="66"/>
      <c r="N62" s="63" t="str">
        <f t="shared" si="2"/>
        <v/>
      </c>
      <c r="O62" s="63" t="str">
        <f t="shared" si="3"/>
        <v/>
      </c>
      <c r="P62" s="61" t="str">
        <f t="shared" si="4"/>
        <v/>
      </c>
      <c r="W62" s="90" t="str">
        <f>IF('2. Aanbestedingen'!$B62="","",COUNTIFS('2. Aanbestedingen'!$Q62:$V62,"Toegepast (eis)")+COUNTIFS('2. Aanbestedingen'!$Q62:$V62,"Toegepast (wens)"))</f>
        <v/>
      </c>
      <c r="X62" s="97" t="str">
        <f t="shared" si="1"/>
        <v/>
      </c>
    </row>
    <row r="63" spans="2:24" x14ac:dyDescent="0.2">
      <c r="B63" s="60"/>
      <c r="C63" s="61"/>
      <c r="D63" s="61"/>
      <c r="E63" s="61"/>
      <c r="F63" s="62"/>
      <c r="G63" s="62"/>
      <c r="H63" s="63"/>
      <c r="I63" s="64"/>
      <c r="J63" s="63"/>
      <c r="K63" s="64"/>
      <c r="L63" s="90" t="str">
        <f t="shared" si="6"/>
        <v/>
      </c>
      <c r="M63" s="66"/>
      <c r="N63" s="63" t="str">
        <f t="shared" si="2"/>
        <v/>
      </c>
      <c r="O63" s="63" t="str">
        <f t="shared" si="3"/>
        <v/>
      </c>
      <c r="P63" s="61" t="str">
        <f t="shared" si="4"/>
        <v/>
      </c>
      <c r="W63" s="90" t="str">
        <f>IF('2. Aanbestedingen'!$B63="","",COUNTIFS('2. Aanbestedingen'!$Q63:$V63,"Toegepast (eis)")+COUNTIFS('2. Aanbestedingen'!$Q63:$V63,"Toegepast (wens)"))</f>
        <v/>
      </c>
      <c r="X63" s="97" t="str">
        <f t="shared" si="1"/>
        <v/>
      </c>
    </row>
    <row r="64" spans="2:24" x14ac:dyDescent="0.2">
      <c r="B64" s="60"/>
      <c r="C64" s="61"/>
      <c r="D64" s="61"/>
      <c r="E64" s="61"/>
      <c r="F64" s="62"/>
      <c r="G64" s="62"/>
      <c r="H64" s="63"/>
      <c r="I64" s="64"/>
      <c r="J64" s="63"/>
      <c r="K64" s="64"/>
      <c r="L64" s="90" t="str">
        <f t="shared" si="6"/>
        <v/>
      </c>
      <c r="M64" s="66"/>
      <c r="N64" s="63" t="str">
        <f t="shared" si="2"/>
        <v/>
      </c>
      <c r="O64" s="63" t="str">
        <f t="shared" si="3"/>
        <v/>
      </c>
      <c r="P64" s="61" t="str">
        <f t="shared" si="4"/>
        <v/>
      </c>
      <c r="W64" s="90" t="str">
        <f>IF('2. Aanbestedingen'!$B64="","",COUNTIFS('2. Aanbestedingen'!$Q64:$V64,"Toegepast (eis)")+COUNTIFS('2. Aanbestedingen'!$Q64:$V64,"Toegepast (wens)"))</f>
        <v/>
      </c>
      <c r="X64" s="97" t="str">
        <f t="shared" si="1"/>
        <v/>
      </c>
    </row>
    <row r="65" spans="2:24" x14ac:dyDescent="0.2">
      <c r="B65" s="60"/>
      <c r="C65" s="61"/>
      <c r="D65" s="61"/>
      <c r="E65" s="61"/>
      <c r="F65" s="62"/>
      <c r="G65" s="62"/>
      <c r="H65" s="63"/>
      <c r="I65" s="64"/>
      <c r="J65" s="63"/>
      <c r="K65" s="64"/>
      <c r="L65" s="90" t="str">
        <f t="shared" si="6"/>
        <v/>
      </c>
      <c r="M65" s="66"/>
      <c r="N65" s="63" t="str">
        <f t="shared" si="2"/>
        <v/>
      </c>
      <c r="O65" s="63" t="str">
        <f t="shared" si="3"/>
        <v/>
      </c>
      <c r="P65" s="61" t="str">
        <f t="shared" si="4"/>
        <v/>
      </c>
      <c r="W65" s="90" t="str">
        <f>IF('2. Aanbestedingen'!$B65="","",COUNTIFS('2. Aanbestedingen'!$Q65:$V65,"Toegepast (eis)")+COUNTIFS('2. Aanbestedingen'!$Q65:$V65,"Toegepast (wens)"))</f>
        <v/>
      </c>
      <c r="X65" s="97" t="str">
        <f t="shared" si="1"/>
        <v/>
      </c>
    </row>
    <row r="66" spans="2:24" x14ac:dyDescent="0.2">
      <c r="B66" s="60"/>
      <c r="C66" s="61"/>
      <c r="D66" s="61"/>
      <c r="E66" s="61"/>
      <c r="F66" s="62"/>
      <c r="G66" s="62"/>
      <c r="H66" s="63"/>
      <c r="I66" s="64"/>
      <c r="J66" s="63"/>
      <c r="K66" s="64"/>
      <c r="L66" s="90" t="str">
        <f t="shared" si="6"/>
        <v/>
      </c>
      <c r="M66" s="66"/>
      <c r="N66" s="63" t="str">
        <f t="shared" si="2"/>
        <v/>
      </c>
      <c r="O66" s="63" t="str">
        <f t="shared" si="3"/>
        <v/>
      </c>
      <c r="P66" s="61" t="str">
        <f t="shared" si="4"/>
        <v/>
      </c>
      <c r="W66" s="90" t="str">
        <f>IF('2. Aanbestedingen'!$B66="","",COUNTIFS('2. Aanbestedingen'!$Q66:$V66,"Toegepast (eis)")+COUNTIFS('2. Aanbestedingen'!$Q66:$V66,"Toegepast (wens)"))</f>
        <v/>
      </c>
      <c r="X66" s="97" t="str">
        <f t="shared" si="1"/>
        <v/>
      </c>
    </row>
    <row r="67" spans="2:24" x14ac:dyDescent="0.2">
      <c r="B67" s="60"/>
      <c r="C67" s="61"/>
      <c r="D67" s="61"/>
      <c r="E67" s="61"/>
      <c r="F67" s="62"/>
      <c r="G67" s="62"/>
      <c r="H67" s="63"/>
      <c r="I67" s="64"/>
      <c r="J67" s="63"/>
      <c r="K67" s="64"/>
      <c r="L67" s="90" t="str">
        <f t="shared" si="6"/>
        <v/>
      </c>
      <c r="M67" s="66"/>
      <c r="N67" s="63" t="str">
        <f t="shared" si="2"/>
        <v/>
      </c>
      <c r="O67" s="63" t="str">
        <f t="shared" si="3"/>
        <v/>
      </c>
      <c r="P67" s="61" t="str">
        <f t="shared" si="4"/>
        <v/>
      </c>
      <c r="W67" s="90" t="str">
        <f>IF('2. Aanbestedingen'!$B67="","",COUNTIFS('2. Aanbestedingen'!$Q67:$V67,"Toegepast (eis)")+COUNTIFS('2. Aanbestedingen'!$Q67:$V67,"Toegepast (wens)"))</f>
        <v/>
      </c>
      <c r="X67" s="97" t="str">
        <f t="shared" si="1"/>
        <v/>
      </c>
    </row>
    <row r="68" spans="2:24" x14ac:dyDescent="0.2">
      <c r="B68" s="60"/>
      <c r="C68" s="61"/>
      <c r="D68" s="61"/>
      <c r="E68" s="61"/>
      <c r="F68" s="62"/>
      <c r="G68" s="62"/>
      <c r="H68" s="63"/>
      <c r="I68" s="64"/>
      <c r="J68" s="63"/>
      <c r="K68" s="64"/>
      <c r="L68" s="90" t="str">
        <f t="shared" si="6"/>
        <v/>
      </c>
      <c r="M68" s="66"/>
      <c r="N68" s="63" t="str">
        <f t="shared" si="2"/>
        <v/>
      </c>
      <c r="O68" s="63" t="str">
        <f t="shared" si="3"/>
        <v/>
      </c>
      <c r="P68" s="61" t="str">
        <f t="shared" si="4"/>
        <v/>
      </c>
      <c r="W68" s="90" t="str">
        <f>IF('2. Aanbestedingen'!$B68="","",COUNTIFS('2. Aanbestedingen'!$Q68:$V68,"Toegepast (eis)")+COUNTIFS('2. Aanbestedingen'!$Q68:$V68,"Toegepast (wens)"))</f>
        <v/>
      </c>
      <c r="X68" s="97" t="str">
        <f t="shared" si="1"/>
        <v/>
      </c>
    </row>
    <row r="69" spans="2:24" x14ac:dyDescent="0.2">
      <c r="B69" s="60"/>
      <c r="C69" s="61"/>
      <c r="D69" s="61"/>
      <c r="E69" s="61"/>
      <c r="F69" s="62"/>
      <c r="G69" s="62"/>
      <c r="H69" s="63"/>
      <c r="I69" s="64"/>
      <c r="J69" s="63"/>
      <c r="K69" s="64"/>
      <c r="L69" s="90" t="str">
        <f t="shared" si="6"/>
        <v/>
      </c>
      <c r="M69" s="66"/>
      <c r="N69" s="63" t="str">
        <f t="shared" si="2"/>
        <v/>
      </c>
      <c r="O69" s="63" t="str">
        <f t="shared" si="3"/>
        <v/>
      </c>
      <c r="P69" s="61" t="str">
        <f t="shared" si="4"/>
        <v/>
      </c>
      <c r="W69" s="90" t="str">
        <f>IF('2. Aanbestedingen'!$B69="","",COUNTIFS('2. Aanbestedingen'!$Q69:$V69,"Toegepast (eis)")+COUNTIFS('2. Aanbestedingen'!$Q69:$V69,"Toegepast (wens)"))</f>
        <v/>
      </c>
      <c r="X69" s="97" t="str">
        <f t="shared" ref="X69:X132" si="7">IF(W69&lt;&gt;"",W69/L69,"")</f>
        <v/>
      </c>
    </row>
    <row r="70" spans="2:24" x14ac:dyDescent="0.2">
      <c r="B70" s="60"/>
      <c r="C70" s="61"/>
      <c r="D70" s="61"/>
      <c r="E70" s="61"/>
      <c r="F70" s="62"/>
      <c r="G70" s="62"/>
      <c r="H70" s="63"/>
      <c r="I70" s="64"/>
      <c r="J70" s="63"/>
      <c r="K70" s="64"/>
      <c r="L70" s="90" t="str">
        <f t="shared" si="6"/>
        <v/>
      </c>
      <c r="M70" s="66"/>
      <c r="N70" s="63" t="str">
        <f t="shared" si="2"/>
        <v/>
      </c>
      <c r="O70" s="63" t="str">
        <f t="shared" si="3"/>
        <v/>
      </c>
      <c r="P70" s="61" t="str">
        <f t="shared" si="4"/>
        <v/>
      </c>
      <c r="W70" s="90" t="str">
        <f>IF('2. Aanbestedingen'!$B70="","",COUNTIFS('2. Aanbestedingen'!$Q70:$V70,"Toegepast (eis)")+COUNTIFS('2. Aanbestedingen'!$Q70:$V70,"Toegepast (wens)"))</f>
        <v/>
      </c>
      <c r="X70" s="97" t="str">
        <f t="shared" si="7"/>
        <v/>
      </c>
    </row>
    <row r="71" spans="2:24" x14ac:dyDescent="0.2">
      <c r="B71" s="60"/>
      <c r="C71" s="61"/>
      <c r="D71" s="61"/>
      <c r="E71" s="61"/>
      <c r="F71" s="62"/>
      <c r="G71" s="62"/>
      <c r="H71" s="63"/>
      <c r="I71" s="64"/>
      <c r="J71" s="63"/>
      <c r="K71" s="64"/>
      <c r="L71" s="90" t="str">
        <f t="shared" si="6"/>
        <v/>
      </c>
      <c r="M71" s="66"/>
      <c r="N71" s="63" t="str">
        <f t="shared" ref="N71:N134" si="8">IF(B71&lt;&gt;"",B71,"")</f>
        <v/>
      </c>
      <c r="O71" s="63" t="str">
        <f t="shared" ref="O71:O134" si="9">IF(C71&lt;&gt;"",C71,"")</f>
        <v/>
      </c>
      <c r="P71" s="61" t="str">
        <f t="shared" ref="P71:P134" si="10">IF(E71&lt;&gt;"",E71,"")</f>
        <v/>
      </c>
      <c r="W71" s="90" t="str">
        <f>IF('2. Aanbestedingen'!$B71="","",COUNTIFS('2. Aanbestedingen'!$Q71:$V71,"Toegepast (eis)")+COUNTIFS('2. Aanbestedingen'!$Q71:$V71,"Toegepast (wens)"))</f>
        <v/>
      </c>
      <c r="X71" s="97" t="str">
        <f t="shared" si="7"/>
        <v/>
      </c>
    </row>
    <row r="72" spans="2:24" x14ac:dyDescent="0.2">
      <c r="B72" s="60"/>
      <c r="C72" s="61"/>
      <c r="D72" s="61"/>
      <c r="E72" s="61"/>
      <c r="F72" s="62"/>
      <c r="G72" s="62"/>
      <c r="H72" s="63"/>
      <c r="I72" s="64"/>
      <c r="J72" s="63"/>
      <c r="K72" s="64"/>
      <c r="L72" s="90" t="str">
        <f t="shared" si="6"/>
        <v/>
      </c>
      <c r="M72" s="66"/>
      <c r="N72" s="63" t="str">
        <f t="shared" si="8"/>
        <v/>
      </c>
      <c r="O72" s="63" t="str">
        <f t="shared" si="9"/>
        <v/>
      </c>
      <c r="P72" s="61" t="str">
        <f t="shared" si="10"/>
        <v/>
      </c>
      <c r="W72" s="90" t="str">
        <f>IF('2. Aanbestedingen'!$B72="","",COUNTIFS('2. Aanbestedingen'!$Q72:$V72,"Toegepast (eis)")+COUNTIFS('2. Aanbestedingen'!$Q72:$V72,"Toegepast (wens)"))</f>
        <v/>
      </c>
      <c r="X72" s="97" t="str">
        <f t="shared" si="7"/>
        <v/>
      </c>
    </row>
    <row r="73" spans="2:24" x14ac:dyDescent="0.2">
      <c r="B73" s="60"/>
      <c r="C73" s="61"/>
      <c r="D73" s="61"/>
      <c r="E73" s="61"/>
      <c r="F73" s="62"/>
      <c r="G73" s="62"/>
      <c r="H73" s="63"/>
      <c r="I73" s="64"/>
      <c r="J73" s="63"/>
      <c r="K73" s="64"/>
      <c r="L73" s="90" t="str">
        <f t="shared" si="6"/>
        <v/>
      </c>
      <c r="M73" s="66"/>
      <c r="N73" s="63" t="str">
        <f t="shared" si="8"/>
        <v/>
      </c>
      <c r="O73" s="63" t="str">
        <f t="shared" si="9"/>
        <v/>
      </c>
      <c r="P73" s="61" t="str">
        <f t="shared" si="10"/>
        <v/>
      </c>
      <c r="W73" s="90" t="str">
        <f>IF('2. Aanbestedingen'!$B73="","",COUNTIFS('2. Aanbestedingen'!$Q73:$V73,"Toegepast (eis)")+COUNTIFS('2. Aanbestedingen'!$Q73:$V73,"Toegepast (wens)"))</f>
        <v/>
      </c>
      <c r="X73" s="97" t="str">
        <f t="shared" si="7"/>
        <v/>
      </c>
    </row>
    <row r="74" spans="2:24" x14ac:dyDescent="0.2">
      <c r="B74" s="60"/>
      <c r="C74" s="61"/>
      <c r="D74" s="61"/>
      <c r="E74" s="61"/>
      <c r="F74" s="62"/>
      <c r="G74" s="62"/>
      <c r="H74" s="63"/>
      <c r="I74" s="64"/>
      <c r="J74" s="63"/>
      <c r="K74" s="64"/>
      <c r="L74" s="90" t="str">
        <f t="shared" si="6"/>
        <v/>
      </c>
      <c r="M74" s="66"/>
      <c r="N74" s="63" t="str">
        <f t="shared" si="8"/>
        <v/>
      </c>
      <c r="O74" s="63" t="str">
        <f t="shared" si="9"/>
        <v/>
      </c>
      <c r="P74" s="61" t="str">
        <f t="shared" si="10"/>
        <v/>
      </c>
      <c r="W74" s="90" t="str">
        <f>IF('2. Aanbestedingen'!$B74="","",COUNTIFS('2. Aanbestedingen'!$Q74:$V74,"Toegepast (eis)")+COUNTIFS('2. Aanbestedingen'!$Q74:$V74,"Toegepast (wens)"))</f>
        <v/>
      </c>
      <c r="X74" s="97" t="str">
        <f t="shared" si="7"/>
        <v/>
      </c>
    </row>
    <row r="75" spans="2:24" x14ac:dyDescent="0.2">
      <c r="B75" s="60"/>
      <c r="C75" s="61"/>
      <c r="D75" s="61"/>
      <c r="E75" s="61"/>
      <c r="F75" s="62"/>
      <c r="G75" s="62"/>
      <c r="H75" s="63"/>
      <c r="I75" s="64"/>
      <c r="J75" s="63"/>
      <c r="K75" s="64"/>
      <c r="L75" s="90" t="str">
        <f t="shared" si="6"/>
        <v/>
      </c>
      <c r="M75" s="66"/>
      <c r="N75" s="63" t="str">
        <f t="shared" si="8"/>
        <v/>
      </c>
      <c r="O75" s="63" t="str">
        <f t="shared" si="9"/>
        <v/>
      </c>
      <c r="P75" s="61" t="str">
        <f t="shared" si="10"/>
        <v/>
      </c>
      <c r="W75" s="90" t="str">
        <f>IF('2. Aanbestedingen'!$B75="","",COUNTIFS('2. Aanbestedingen'!$Q75:$V75,"Toegepast (eis)")+COUNTIFS('2. Aanbestedingen'!$Q75:$V75,"Toegepast (wens)"))</f>
        <v/>
      </c>
      <c r="X75" s="97" t="str">
        <f t="shared" si="7"/>
        <v/>
      </c>
    </row>
    <row r="76" spans="2:24" x14ac:dyDescent="0.2">
      <c r="B76" s="60"/>
      <c r="C76" s="61"/>
      <c r="D76" s="61"/>
      <c r="E76" s="61"/>
      <c r="F76" s="62"/>
      <c r="G76" s="62"/>
      <c r="H76" s="63"/>
      <c r="I76" s="64"/>
      <c r="J76" s="63"/>
      <c r="K76" s="64"/>
      <c r="L76" s="90" t="str">
        <f t="shared" si="6"/>
        <v/>
      </c>
      <c r="M76" s="66"/>
      <c r="N76" s="63" t="str">
        <f t="shared" si="8"/>
        <v/>
      </c>
      <c r="O76" s="63" t="str">
        <f t="shared" si="9"/>
        <v/>
      </c>
      <c r="P76" s="61" t="str">
        <f t="shared" si="10"/>
        <v/>
      </c>
      <c r="W76" s="90" t="str">
        <f>IF('2. Aanbestedingen'!$B76="","",COUNTIFS('2. Aanbestedingen'!$Q76:$V76,"Toegepast (eis)")+COUNTIFS('2. Aanbestedingen'!$Q76:$V76,"Toegepast (wens)"))</f>
        <v/>
      </c>
      <c r="X76" s="97" t="str">
        <f t="shared" si="7"/>
        <v/>
      </c>
    </row>
    <row r="77" spans="2:24" x14ac:dyDescent="0.2">
      <c r="B77" s="60"/>
      <c r="C77" s="61"/>
      <c r="D77" s="61"/>
      <c r="E77" s="61"/>
      <c r="F77" s="62"/>
      <c r="G77" s="62"/>
      <c r="H77" s="63"/>
      <c r="I77" s="64"/>
      <c r="J77" s="63"/>
      <c r="K77" s="64"/>
      <c r="L77" s="90" t="str">
        <f t="shared" si="6"/>
        <v/>
      </c>
      <c r="M77" s="66"/>
      <c r="N77" s="63" t="str">
        <f t="shared" si="8"/>
        <v/>
      </c>
      <c r="O77" s="63" t="str">
        <f t="shared" si="9"/>
        <v/>
      </c>
      <c r="P77" s="61" t="str">
        <f t="shared" si="10"/>
        <v/>
      </c>
      <c r="W77" s="90" t="str">
        <f>IF('2. Aanbestedingen'!$B77="","",COUNTIFS('2. Aanbestedingen'!$Q77:$V77,"Toegepast (eis)")+COUNTIFS('2. Aanbestedingen'!$Q77:$V77,"Toegepast (wens)"))</f>
        <v/>
      </c>
      <c r="X77" s="97" t="str">
        <f t="shared" si="7"/>
        <v/>
      </c>
    </row>
    <row r="78" spans="2:24" x14ac:dyDescent="0.2">
      <c r="B78" s="60"/>
      <c r="C78" s="61"/>
      <c r="D78" s="61"/>
      <c r="E78" s="61"/>
      <c r="F78" s="62"/>
      <c r="G78" s="62"/>
      <c r="H78" s="63"/>
      <c r="I78" s="64"/>
      <c r="J78" s="63"/>
      <c r="K78" s="64"/>
      <c r="L78" s="90" t="str">
        <f t="shared" si="6"/>
        <v/>
      </c>
      <c r="M78" s="66"/>
      <c r="N78" s="63" t="str">
        <f t="shared" si="8"/>
        <v/>
      </c>
      <c r="O78" s="63" t="str">
        <f t="shared" si="9"/>
        <v/>
      </c>
      <c r="P78" s="61" t="str">
        <f t="shared" si="10"/>
        <v/>
      </c>
      <c r="W78" s="90" t="str">
        <f>IF('2. Aanbestedingen'!$B78="","",COUNTIFS('2. Aanbestedingen'!$Q78:$V78,"Toegepast (eis)")+COUNTIFS('2. Aanbestedingen'!$Q78:$V78,"Toegepast (wens)"))</f>
        <v/>
      </c>
      <c r="X78" s="97" t="str">
        <f t="shared" si="7"/>
        <v/>
      </c>
    </row>
    <row r="79" spans="2:24" x14ac:dyDescent="0.2">
      <c r="B79" s="60"/>
      <c r="C79" s="61"/>
      <c r="D79" s="61"/>
      <c r="E79" s="61"/>
      <c r="F79" s="62"/>
      <c r="G79" s="62"/>
      <c r="H79" s="63"/>
      <c r="I79" s="64"/>
      <c r="J79" s="63"/>
      <c r="K79" s="64"/>
      <c r="L79" s="90" t="str">
        <f t="shared" si="6"/>
        <v/>
      </c>
      <c r="M79" s="66"/>
      <c r="N79" s="63" t="str">
        <f t="shared" si="8"/>
        <v/>
      </c>
      <c r="O79" s="63" t="str">
        <f t="shared" si="9"/>
        <v/>
      </c>
      <c r="P79" s="61" t="str">
        <f t="shared" si="10"/>
        <v/>
      </c>
      <c r="W79" s="90" t="str">
        <f>IF('2. Aanbestedingen'!$B79="","",COUNTIFS('2. Aanbestedingen'!$Q79:$V79,"Toegepast (eis)")+COUNTIFS('2. Aanbestedingen'!$Q79:$V79,"Toegepast (wens)"))</f>
        <v/>
      </c>
      <c r="X79" s="97" t="str">
        <f t="shared" si="7"/>
        <v/>
      </c>
    </row>
    <row r="80" spans="2:24" x14ac:dyDescent="0.2">
      <c r="B80" s="60"/>
      <c r="C80" s="61"/>
      <c r="D80" s="61"/>
      <c r="E80" s="61"/>
      <c r="F80" s="62"/>
      <c r="G80" s="62"/>
      <c r="H80" s="63"/>
      <c r="I80" s="64"/>
      <c r="J80" s="63"/>
      <c r="K80" s="64"/>
      <c r="L80" s="90" t="str">
        <f t="shared" si="6"/>
        <v/>
      </c>
      <c r="M80" s="66"/>
      <c r="N80" s="63" t="str">
        <f t="shared" si="8"/>
        <v/>
      </c>
      <c r="O80" s="63" t="str">
        <f t="shared" si="9"/>
        <v/>
      </c>
      <c r="P80" s="61" t="str">
        <f t="shared" si="10"/>
        <v/>
      </c>
      <c r="W80" s="90" t="str">
        <f>IF('2. Aanbestedingen'!$B80="","",COUNTIFS('2. Aanbestedingen'!$Q80:$V80,"Toegepast (eis)")+COUNTIFS('2. Aanbestedingen'!$Q80:$V80,"Toegepast (wens)"))</f>
        <v/>
      </c>
      <c r="X80" s="97" t="str">
        <f t="shared" si="7"/>
        <v/>
      </c>
    </row>
    <row r="81" spans="2:24" x14ac:dyDescent="0.2">
      <c r="B81" s="60"/>
      <c r="C81" s="61"/>
      <c r="D81" s="61"/>
      <c r="E81" s="61"/>
      <c r="F81" s="62"/>
      <c r="G81" s="62"/>
      <c r="H81" s="63"/>
      <c r="I81" s="64"/>
      <c r="J81" s="63"/>
      <c r="K81" s="64"/>
      <c r="L81" s="90" t="str">
        <f t="shared" si="6"/>
        <v/>
      </c>
      <c r="M81" s="66"/>
      <c r="N81" s="63" t="str">
        <f t="shared" si="8"/>
        <v/>
      </c>
      <c r="O81" s="63" t="str">
        <f t="shared" si="9"/>
        <v/>
      </c>
      <c r="P81" s="61" t="str">
        <f t="shared" si="10"/>
        <v/>
      </c>
      <c r="W81" s="90" t="str">
        <f>IF('2. Aanbestedingen'!$B81="","",COUNTIFS('2. Aanbestedingen'!$Q81:$V81,"Toegepast (eis)")+COUNTIFS('2. Aanbestedingen'!$Q81:$V81,"Toegepast (wens)"))</f>
        <v/>
      </c>
      <c r="X81" s="97" t="str">
        <f t="shared" si="7"/>
        <v/>
      </c>
    </row>
    <row r="82" spans="2:24" x14ac:dyDescent="0.2">
      <c r="B82" s="60"/>
      <c r="C82" s="61"/>
      <c r="D82" s="61"/>
      <c r="E82" s="61"/>
      <c r="F82" s="62"/>
      <c r="G82" s="62"/>
      <c r="H82" s="63"/>
      <c r="I82" s="64"/>
      <c r="J82" s="63"/>
      <c r="K82" s="64"/>
      <c r="L82" s="90" t="str">
        <f t="shared" si="6"/>
        <v/>
      </c>
      <c r="M82" s="66"/>
      <c r="N82" s="63" t="str">
        <f t="shared" si="8"/>
        <v/>
      </c>
      <c r="O82" s="63" t="str">
        <f t="shared" si="9"/>
        <v/>
      </c>
      <c r="P82" s="61" t="str">
        <f t="shared" si="10"/>
        <v/>
      </c>
      <c r="W82" s="90" t="str">
        <f>IF('2. Aanbestedingen'!$B82="","",COUNTIFS('2. Aanbestedingen'!$Q82:$V82,"Toegepast (eis)")+COUNTIFS('2. Aanbestedingen'!$Q82:$V82,"Toegepast (wens)"))</f>
        <v/>
      </c>
      <c r="X82" s="97" t="str">
        <f t="shared" si="7"/>
        <v/>
      </c>
    </row>
    <row r="83" spans="2:24" x14ac:dyDescent="0.2">
      <c r="B83" s="60"/>
      <c r="C83" s="61"/>
      <c r="D83" s="61"/>
      <c r="E83" s="61"/>
      <c r="F83" s="62"/>
      <c r="G83" s="62"/>
      <c r="H83" s="63"/>
      <c r="I83" s="64"/>
      <c r="J83" s="63"/>
      <c r="K83" s="64"/>
      <c r="L83" s="90" t="str">
        <f t="shared" si="6"/>
        <v/>
      </c>
      <c r="M83" s="66"/>
      <c r="N83" s="63" t="str">
        <f t="shared" si="8"/>
        <v/>
      </c>
      <c r="O83" s="63" t="str">
        <f t="shared" si="9"/>
        <v/>
      </c>
      <c r="P83" s="61" t="str">
        <f t="shared" si="10"/>
        <v/>
      </c>
      <c r="W83" s="90" t="str">
        <f>IF('2. Aanbestedingen'!$B83="","",COUNTIFS('2. Aanbestedingen'!$Q83:$V83,"Toegepast (eis)")+COUNTIFS('2. Aanbestedingen'!$Q83:$V83,"Toegepast (wens)"))</f>
        <v/>
      </c>
      <c r="X83" s="97" t="str">
        <f t="shared" si="7"/>
        <v/>
      </c>
    </row>
    <row r="84" spans="2:24" x14ac:dyDescent="0.2">
      <c r="B84" s="60"/>
      <c r="C84" s="61"/>
      <c r="D84" s="61"/>
      <c r="E84" s="61"/>
      <c r="F84" s="62"/>
      <c r="G84" s="62"/>
      <c r="H84" s="63"/>
      <c r="I84" s="64"/>
      <c r="J84" s="63"/>
      <c r="K84" s="64"/>
      <c r="L84" s="90" t="str">
        <f t="shared" si="6"/>
        <v/>
      </c>
      <c r="M84" s="66"/>
      <c r="N84" s="63" t="str">
        <f t="shared" si="8"/>
        <v/>
      </c>
      <c r="O84" s="63" t="str">
        <f t="shared" si="9"/>
        <v/>
      </c>
      <c r="P84" s="61" t="str">
        <f t="shared" si="10"/>
        <v/>
      </c>
      <c r="W84" s="90" t="str">
        <f>IF('2. Aanbestedingen'!$B84="","",COUNTIFS('2. Aanbestedingen'!$Q84:$V84,"Toegepast (eis)")+COUNTIFS('2. Aanbestedingen'!$Q84:$V84,"Toegepast (wens)"))</f>
        <v/>
      </c>
      <c r="X84" s="97" t="str">
        <f t="shared" si="7"/>
        <v/>
      </c>
    </row>
    <row r="85" spans="2:24" x14ac:dyDescent="0.2">
      <c r="B85" s="60"/>
      <c r="C85" s="61"/>
      <c r="D85" s="61"/>
      <c r="E85" s="61"/>
      <c r="F85" s="62"/>
      <c r="G85" s="62"/>
      <c r="H85" s="63"/>
      <c r="I85" s="64"/>
      <c r="J85" s="63"/>
      <c r="K85" s="64"/>
      <c r="L85" s="90" t="str">
        <f t="shared" si="6"/>
        <v/>
      </c>
      <c r="M85" s="66"/>
      <c r="N85" s="63" t="str">
        <f t="shared" si="8"/>
        <v/>
      </c>
      <c r="O85" s="63" t="str">
        <f t="shared" si="9"/>
        <v/>
      </c>
      <c r="P85" s="61" t="str">
        <f t="shared" si="10"/>
        <v/>
      </c>
      <c r="W85" s="90" t="str">
        <f>IF('2. Aanbestedingen'!$B85="","",COUNTIFS('2. Aanbestedingen'!$Q85:$V85,"Toegepast (eis)")+COUNTIFS('2. Aanbestedingen'!$Q85:$V85,"Toegepast (wens)"))</f>
        <v/>
      </c>
      <c r="X85" s="97" t="str">
        <f t="shared" si="7"/>
        <v/>
      </c>
    </row>
    <row r="86" spans="2:24" x14ac:dyDescent="0.2">
      <c r="B86" s="60"/>
      <c r="C86" s="61"/>
      <c r="D86" s="61"/>
      <c r="E86" s="61"/>
      <c r="F86" s="62"/>
      <c r="G86" s="62"/>
      <c r="H86" s="63"/>
      <c r="I86" s="64"/>
      <c r="J86" s="63"/>
      <c r="K86" s="64"/>
      <c r="L86" s="90" t="str">
        <f t="shared" ref="L86:L149" si="11">IF(B86="","",COUNTIFS(F86:K86,"Ja"))</f>
        <v/>
      </c>
      <c r="M86" s="66"/>
      <c r="N86" s="63" t="str">
        <f t="shared" si="8"/>
        <v/>
      </c>
      <c r="O86" s="63" t="str">
        <f t="shared" si="9"/>
        <v/>
      </c>
      <c r="P86" s="61" t="str">
        <f t="shared" si="10"/>
        <v/>
      </c>
      <c r="W86" s="90" t="str">
        <f>IF('2. Aanbestedingen'!$B86="","",COUNTIFS('2. Aanbestedingen'!$Q86:$V86,"Toegepast (eis)")+COUNTIFS('2. Aanbestedingen'!$Q86:$V86,"Toegepast (wens)"))</f>
        <v/>
      </c>
      <c r="X86" s="97" t="str">
        <f t="shared" si="7"/>
        <v/>
      </c>
    </row>
    <row r="87" spans="2:24" x14ac:dyDescent="0.2">
      <c r="B87" s="60"/>
      <c r="C87" s="61"/>
      <c r="D87" s="61"/>
      <c r="E87" s="61"/>
      <c r="F87" s="62"/>
      <c r="G87" s="62"/>
      <c r="H87" s="63"/>
      <c r="I87" s="64"/>
      <c r="J87" s="63"/>
      <c r="K87" s="64"/>
      <c r="L87" s="90" t="str">
        <f t="shared" si="11"/>
        <v/>
      </c>
      <c r="M87" s="66"/>
      <c r="N87" s="63" t="str">
        <f t="shared" si="8"/>
        <v/>
      </c>
      <c r="O87" s="63" t="str">
        <f t="shared" si="9"/>
        <v/>
      </c>
      <c r="P87" s="61" t="str">
        <f t="shared" si="10"/>
        <v/>
      </c>
      <c r="W87" s="90" t="str">
        <f>IF('2. Aanbestedingen'!$B87="","",COUNTIFS('2. Aanbestedingen'!$Q87:$V87,"Toegepast (eis)")+COUNTIFS('2. Aanbestedingen'!$Q87:$V87,"Toegepast (wens)"))</f>
        <v/>
      </c>
      <c r="X87" s="97" t="str">
        <f t="shared" si="7"/>
        <v/>
      </c>
    </row>
    <row r="88" spans="2:24" x14ac:dyDescent="0.2">
      <c r="B88" s="60"/>
      <c r="C88" s="61"/>
      <c r="D88" s="61"/>
      <c r="E88" s="61"/>
      <c r="F88" s="62"/>
      <c r="G88" s="62"/>
      <c r="H88" s="63"/>
      <c r="I88" s="64"/>
      <c r="J88" s="63"/>
      <c r="K88" s="64"/>
      <c r="L88" s="90" t="str">
        <f t="shared" si="11"/>
        <v/>
      </c>
      <c r="M88" s="66"/>
      <c r="N88" s="63" t="str">
        <f t="shared" si="8"/>
        <v/>
      </c>
      <c r="O88" s="63" t="str">
        <f t="shared" si="9"/>
        <v/>
      </c>
      <c r="P88" s="61" t="str">
        <f t="shared" si="10"/>
        <v/>
      </c>
      <c r="W88" s="90" t="str">
        <f>IF('2. Aanbestedingen'!$B88="","",COUNTIFS('2. Aanbestedingen'!$Q88:$V88,"Toegepast (eis)")+COUNTIFS('2. Aanbestedingen'!$Q88:$V88,"Toegepast (wens)"))</f>
        <v/>
      </c>
      <c r="X88" s="97" t="str">
        <f t="shared" si="7"/>
        <v/>
      </c>
    </row>
    <row r="89" spans="2:24" x14ac:dyDescent="0.2">
      <c r="B89" s="60"/>
      <c r="C89" s="61"/>
      <c r="D89" s="61"/>
      <c r="E89" s="61"/>
      <c r="F89" s="62"/>
      <c r="G89" s="62"/>
      <c r="H89" s="63"/>
      <c r="I89" s="64"/>
      <c r="J89" s="63"/>
      <c r="K89" s="64"/>
      <c r="L89" s="90" t="str">
        <f t="shared" si="11"/>
        <v/>
      </c>
      <c r="M89" s="66"/>
      <c r="N89" s="63" t="str">
        <f t="shared" si="8"/>
        <v/>
      </c>
      <c r="O89" s="63" t="str">
        <f t="shared" si="9"/>
        <v/>
      </c>
      <c r="P89" s="61" t="str">
        <f t="shared" si="10"/>
        <v/>
      </c>
      <c r="W89" s="90" t="str">
        <f>IF('2. Aanbestedingen'!$B89="","",COUNTIFS('2. Aanbestedingen'!$Q89:$V89,"Toegepast (eis)")+COUNTIFS('2. Aanbestedingen'!$Q89:$V89,"Toegepast (wens)"))</f>
        <v/>
      </c>
      <c r="X89" s="97" t="str">
        <f t="shared" si="7"/>
        <v/>
      </c>
    </row>
    <row r="90" spans="2:24" x14ac:dyDescent="0.2">
      <c r="B90" s="60"/>
      <c r="C90" s="61"/>
      <c r="D90" s="61"/>
      <c r="E90" s="61"/>
      <c r="F90" s="62"/>
      <c r="G90" s="62"/>
      <c r="H90" s="63"/>
      <c r="I90" s="64"/>
      <c r="J90" s="63"/>
      <c r="K90" s="64"/>
      <c r="L90" s="90" t="str">
        <f t="shared" si="11"/>
        <v/>
      </c>
      <c r="M90" s="66"/>
      <c r="N90" s="63" t="str">
        <f t="shared" si="8"/>
        <v/>
      </c>
      <c r="O90" s="63" t="str">
        <f t="shared" si="9"/>
        <v/>
      </c>
      <c r="P90" s="61" t="str">
        <f t="shared" si="10"/>
        <v/>
      </c>
      <c r="W90" s="90" t="str">
        <f>IF('2. Aanbestedingen'!$B90="","",COUNTIFS('2. Aanbestedingen'!$Q90:$V90,"Toegepast (eis)")+COUNTIFS('2. Aanbestedingen'!$Q90:$V90,"Toegepast (wens)"))</f>
        <v/>
      </c>
      <c r="X90" s="97" t="str">
        <f t="shared" si="7"/>
        <v/>
      </c>
    </row>
    <row r="91" spans="2:24" x14ac:dyDescent="0.2">
      <c r="B91" s="60"/>
      <c r="C91" s="61"/>
      <c r="D91" s="61"/>
      <c r="E91" s="61"/>
      <c r="F91" s="62"/>
      <c r="G91" s="62"/>
      <c r="H91" s="63"/>
      <c r="I91" s="64"/>
      <c r="J91" s="63"/>
      <c r="K91" s="64"/>
      <c r="L91" s="90" t="str">
        <f t="shared" si="11"/>
        <v/>
      </c>
      <c r="M91" s="66"/>
      <c r="N91" s="63" t="str">
        <f t="shared" si="8"/>
        <v/>
      </c>
      <c r="O91" s="63" t="str">
        <f t="shared" si="9"/>
        <v/>
      </c>
      <c r="P91" s="61" t="str">
        <f t="shared" si="10"/>
        <v/>
      </c>
      <c r="W91" s="90" t="str">
        <f>IF('2. Aanbestedingen'!$B91="","",COUNTIFS('2. Aanbestedingen'!$Q91:$V91,"Toegepast (eis)")+COUNTIFS('2. Aanbestedingen'!$Q91:$V91,"Toegepast (wens)"))</f>
        <v/>
      </c>
      <c r="X91" s="97" t="str">
        <f t="shared" si="7"/>
        <v/>
      </c>
    </row>
    <row r="92" spans="2:24" x14ac:dyDescent="0.2">
      <c r="B92" s="60"/>
      <c r="C92" s="61"/>
      <c r="D92" s="61"/>
      <c r="E92" s="61"/>
      <c r="F92" s="62"/>
      <c r="G92" s="62"/>
      <c r="H92" s="63"/>
      <c r="I92" s="64"/>
      <c r="J92" s="63"/>
      <c r="K92" s="64"/>
      <c r="L92" s="90" t="str">
        <f t="shared" si="11"/>
        <v/>
      </c>
      <c r="M92" s="66"/>
      <c r="N92" s="63" t="str">
        <f t="shared" si="8"/>
        <v/>
      </c>
      <c r="O92" s="63" t="str">
        <f t="shared" si="9"/>
        <v/>
      </c>
      <c r="P92" s="61" t="str">
        <f t="shared" si="10"/>
        <v/>
      </c>
      <c r="W92" s="90" t="str">
        <f>IF('2. Aanbestedingen'!$B92="","",COUNTIFS('2. Aanbestedingen'!$Q92:$V92,"Toegepast (eis)")+COUNTIFS('2. Aanbestedingen'!$Q92:$V92,"Toegepast (wens)"))</f>
        <v/>
      </c>
      <c r="X92" s="97" t="str">
        <f t="shared" si="7"/>
        <v/>
      </c>
    </row>
    <row r="93" spans="2:24" x14ac:dyDescent="0.2">
      <c r="B93" s="60"/>
      <c r="C93" s="61"/>
      <c r="D93" s="61"/>
      <c r="E93" s="61"/>
      <c r="F93" s="62"/>
      <c r="G93" s="62"/>
      <c r="H93" s="63"/>
      <c r="I93" s="64"/>
      <c r="J93" s="63"/>
      <c r="K93" s="64"/>
      <c r="L93" s="90" t="str">
        <f t="shared" si="11"/>
        <v/>
      </c>
      <c r="M93" s="66"/>
      <c r="N93" s="63" t="str">
        <f t="shared" si="8"/>
        <v/>
      </c>
      <c r="O93" s="63" t="str">
        <f t="shared" si="9"/>
        <v/>
      </c>
      <c r="P93" s="61" t="str">
        <f t="shared" si="10"/>
        <v/>
      </c>
      <c r="W93" s="90" t="str">
        <f>IF('2. Aanbestedingen'!$B93="","",COUNTIFS('2. Aanbestedingen'!$Q93:$V93,"Toegepast (eis)")+COUNTIFS('2. Aanbestedingen'!$Q93:$V93,"Toegepast (wens)"))</f>
        <v/>
      </c>
      <c r="X93" s="97" t="str">
        <f t="shared" si="7"/>
        <v/>
      </c>
    </row>
    <row r="94" spans="2:24" x14ac:dyDescent="0.2">
      <c r="B94" s="60"/>
      <c r="C94" s="61"/>
      <c r="D94" s="61"/>
      <c r="E94" s="61"/>
      <c r="F94" s="62"/>
      <c r="G94" s="62"/>
      <c r="H94" s="63"/>
      <c r="I94" s="64"/>
      <c r="J94" s="63"/>
      <c r="K94" s="64"/>
      <c r="L94" s="90" t="str">
        <f t="shared" si="11"/>
        <v/>
      </c>
      <c r="M94" s="66"/>
      <c r="N94" s="63" t="str">
        <f t="shared" si="8"/>
        <v/>
      </c>
      <c r="O94" s="63" t="str">
        <f t="shared" si="9"/>
        <v/>
      </c>
      <c r="P94" s="61" t="str">
        <f t="shared" si="10"/>
        <v/>
      </c>
      <c r="W94" s="90" t="str">
        <f>IF('2. Aanbestedingen'!$B94="","",COUNTIFS('2. Aanbestedingen'!$Q94:$V94,"Toegepast (eis)")+COUNTIFS('2. Aanbestedingen'!$Q94:$V94,"Toegepast (wens)"))</f>
        <v/>
      </c>
      <c r="X94" s="97" t="str">
        <f t="shared" si="7"/>
        <v/>
      </c>
    </row>
    <row r="95" spans="2:24" x14ac:dyDescent="0.2">
      <c r="B95" s="60"/>
      <c r="C95" s="61"/>
      <c r="D95" s="61"/>
      <c r="E95" s="61"/>
      <c r="F95" s="62"/>
      <c r="G95" s="62"/>
      <c r="H95" s="63"/>
      <c r="I95" s="64"/>
      <c r="J95" s="63"/>
      <c r="K95" s="64"/>
      <c r="L95" s="90" t="str">
        <f t="shared" si="11"/>
        <v/>
      </c>
      <c r="M95" s="66"/>
      <c r="N95" s="63" t="str">
        <f t="shared" si="8"/>
        <v/>
      </c>
      <c r="O95" s="63" t="str">
        <f t="shared" si="9"/>
        <v/>
      </c>
      <c r="P95" s="61" t="str">
        <f t="shared" si="10"/>
        <v/>
      </c>
      <c r="W95" s="90" t="str">
        <f>IF('2. Aanbestedingen'!$B95="","",COUNTIFS('2. Aanbestedingen'!$Q95:$V95,"Toegepast (eis)")+COUNTIFS('2. Aanbestedingen'!$Q95:$V95,"Toegepast (wens)"))</f>
        <v/>
      </c>
      <c r="X95" s="97" t="str">
        <f t="shared" si="7"/>
        <v/>
      </c>
    </row>
    <row r="96" spans="2:24" x14ac:dyDescent="0.2">
      <c r="B96" s="60"/>
      <c r="C96" s="61"/>
      <c r="D96" s="61"/>
      <c r="E96" s="61"/>
      <c r="F96" s="62"/>
      <c r="G96" s="62"/>
      <c r="H96" s="63"/>
      <c r="I96" s="64"/>
      <c r="J96" s="63"/>
      <c r="K96" s="64"/>
      <c r="L96" s="90" t="str">
        <f t="shared" si="11"/>
        <v/>
      </c>
      <c r="M96" s="66"/>
      <c r="N96" s="63" t="str">
        <f t="shared" si="8"/>
        <v/>
      </c>
      <c r="O96" s="63" t="str">
        <f t="shared" si="9"/>
        <v/>
      </c>
      <c r="P96" s="61" t="str">
        <f t="shared" si="10"/>
        <v/>
      </c>
      <c r="W96" s="90" t="str">
        <f>IF('2. Aanbestedingen'!$B96="","",COUNTIFS('2. Aanbestedingen'!$Q96:$V96,"Toegepast (eis)")+COUNTIFS('2. Aanbestedingen'!$Q96:$V96,"Toegepast (wens)"))</f>
        <v/>
      </c>
      <c r="X96" s="97" t="str">
        <f t="shared" si="7"/>
        <v/>
      </c>
    </row>
    <row r="97" spans="2:24" x14ac:dyDescent="0.2">
      <c r="B97" s="60"/>
      <c r="C97" s="61"/>
      <c r="D97" s="61"/>
      <c r="E97" s="61"/>
      <c r="F97" s="62"/>
      <c r="G97" s="62"/>
      <c r="H97" s="63"/>
      <c r="I97" s="64"/>
      <c r="J97" s="63"/>
      <c r="K97" s="64"/>
      <c r="L97" s="90" t="str">
        <f t="shared" si="11"/>
        <v/>
      </c>
      <c r="M97" s="66"/>
      <c r="N97" s="63" t="str">
        <f t="shared" si="8"/>
        <v/>
      </c>
      <c r="O97" s="63" t="str">
        <f t="shared" si="9"/>
        <v/>
      </c>
      <c r="P97" s="61" t="str">
        <f t="shared" si="10"/>
        <v/>
      </c>
      <c r="W97" s="90" t="str">
        <f>IF('2. Aanbestedingen'!$B97="","",COUNTIFS('2. Aanbestedingen'!$Q97:$V97,"Toegepast (eis)")+COUNTIFS('2. Aanbestedingen'!$Q97:$V97,"Toegepast (wens)"))</f>
        <v/>
      </c>
      <c r="X97" s="97" t="str">
        <f t="shared" si="7"/>
        <v/>
      </c>
    </row>
    <row r="98" spans="2:24" x14ac:dyDescent="0.2">
      <c r="B98" s="60"/>
      <c r="C98" s="61"/>
      <c r="D98" s="61"/>
      <c r="E98" s="61"/>
      <c r="F98" s="62"/>
      <c r="G98" s="62"/>
      <c r="H98" s="63"/>
      <c r="I98" s="64"/>
      <c r="J98" s="63"/>
      <c r="K98" s="64"/>
      <c r="L98" s="90" t="str">
        <f t="shared" si="11"/>
        <v/>
      </c>
      <c r="M98" s="66"/>
      <c r="N98" s="63" t="str">
        <f t="shared" si="8"/>
        <v/>
      </c>
      <c r="O98" s="63" t="str">
        <f t="shared" si="9"/>
        <v/>
      </c>
      <c r="P98" s="61" t="str">
        <f t="shared" si="10"/>
        <v/>
      </c>
      <c r="W98" s="90" t="str">
        <f>IF('2. Aanbestedingen'!$B98="","",COUNTIFS('2. Aanbestedingen'!$Q98:$V98,"Toegepast (eis)")+COUNTIFS('2. Aanbestedingen'!$Q98:$V98,"Toegepast (wens)"))</f>
        <v/>
      </c>
      <c r="X98" s="97" t="str">
        <f t="shared" si="7"/>
        <v/>
      </c>
    </row>
    <row r="99" spans="2:24" x14ac:dyDescent="0.2">
      <c r="B99" s="60"/>
      <c r="C99" s="61"/>
      <c r="D99" s="61"/>
      <c r="E99" s="61"/>
      <c r="F99" s="62"/>
      <c r="G99" s="62"/>
      <c r="H99" s="63"/>
      <c r="I99" s="64"/>
      <c r="J99" s="63"/>
      <c r="K99" s="64"/>
      <c r="L99" s="90" t="str">
        <f t="shared" si="11"/>
        <v/>
      </c>
      <c r="M99" s="66"/>
      <c r="N99" s="63" t="str">
        <f t="shared" si="8"/>
        <v/>
      </c>
      <c r="O99" s="63" t="str">
        <f t="shared" si="9"/>
        <v/>
      </c>
      <c r="P99" s="61" t="str">
        <f t="shared" si="10"/>
        <v/>
      </c>
      <c r="W99" s="90" t="str">
        <f>IF('2. Aanbestedingen'!$B99="","",COUNTIFS('2. Aanbestedingen'!$Q99:$V99,"Toegepast (eis)")+COUNTIFS('2. Aanbestedingen'!$Q99:$V99,"Toegepast (wens)"))</f>
        <v/>
      </c>
      <c r="X99" s="97" t="str">
        <f t="shared" si="7"/>
        <v/>
      </c>
    </row>
    <row r="100" spans="2:24" x14ac:dyDescent="0.2">
      <c r="B100" s="60"/>
      <c r="C100" s="61"/>
      <c r="D100" s="61"/>
      <c r="E100" s="61"/>
      <c r="F100" s="62"/>
      <c r="G100" s="62"/>
      <c r="H100" s="63"/>
      <c r="I100" s="64"/>
      <c r="J100" s="63"/>
      <c r="K100" s="64"/>
      <c r="L100" s="90" t="str">
        <f t="shared" si="11"/>
        <v/>
      </c>
      <c r="M100" s="66"/>
      <c r="N100" s="63" t="str">
        <f t="shared" si="8"/>
        <v/>
      </c>
      <c r="O100" s="63" t="str">
        <f t="shared" si="9"/>
        <v/>
      </c>
      <c r="P100" s="61" t="str">
        <f t="shared" si="10"/>
        <v/>
      </c>
      <c r="W100" s="90" t="str">
        <f>IF('2. Aanbestedingen'!$B100="","",COUNTIFS('2. Aanbestedingen'!$Q100:$V100,"Toegepast (eis)")+COUNTIFS('2. Aanbestedingen'!$Q100:$V100,"Toegepast (wens)"))</f>
        <v/>
      </c>
      <c r="X100" s="97" t="str">
        <f t="shared" si="7"/>
        <v/>
      </c>
    </row>
    <row r="101" spans="2:24" x14ac:dyDescent="0.2">
      <c r="B101" s="60"/>
      <c r="C101" s="61"/>
      <c r="D101" s="61"/>
      <c r="E101" s="61"/>
      <c r="F101" s="62"/>
      <c r="G101" s="62"/>
      <c r="H101" s="63"/>
      <c r="I101" s="64"/>
      <c r="J101" s="63"/>
      <c r="K101" s="64"/>
      <c r="L101" s="90" t="str">
        <f t="shared" si="11"/>
        <v/>
      </c>
      <c r="M101" s="66"/>
      <c r="N101" s="63" t="str">
        <f t="shared" si="8"/>
        <v/>
      </c>
      <c r="O101" s="63" t="str">
        <f t="shared" si="9"/>
        <v/>
      </c>
      <c r="P101" s="61" t="str">
        <f t="shared" si="10"/>
        <v/>
      </c>
      <c r="W101" s="90" t="str">
        <f>IF('2. Aanbestedingen'!$B101="","",COUNTIFS('2. Aanbestedingen'!$Q101:$V101,"Toegepast (eis)")+COUNTIFS('2. Aanbestedingen'!$Q101:$V101,"Toegepast (wens)"))</f>
        <v/>
      </c>
      <c r="X101" s="97" t="str">
        <f t="shared" si="7"/>
        <v/>
      </c>
    </row>
    <row r="102" spans="2:24" x14ac:dyDescent="0.2">
      <c r="B102" s="60"/>
      <c r="C102" s="61"/>
      <c r="D102" s="61"/>
      <c r="E102" s="61"/>
      <c r="F102" s="62"/>
      <c r="G102" s="62"/>
      <c r="H102" s="63"/>
      <c r="I102" s="64"/>
      <c r="J102" s="63"/>
      <c r="K102" s="64"/>
      <c r="L102" s="90" t="str">
        <f t="shared" si="11"/>
        <v/>
      </c>
      <c r="M102" s="66"/>
      <c r="N102" s="63" t="str">
        <f t="shared" si="8"/>
        <v/>
      </c>
      <c r="O102" s="63" t="str">
        <f t="shared" si="9"/>
        <v/>
      </c>
      <c r="P102" s="61" t="str">
        <f t="shared" si="10"/>
        <v/>
      </c>
      <c r="W102" s="90" t="str">
        <f>IF('2. Aanbestedingen'!$B102="","",COUNTIFS('2. Aanbestedingen'!$Q102:$V102,"Toegepast (eis)")+COUNTIFS('2. Aanbestedingen'!$Q102:$V102,"Toegepast (wens)"))</f>
        <v/>
      </c>
      <c r="X102" s="97" t="str">
        <f t="shared" si="7"/>
        <v/>
      </c>
    </row>
    <row r="103" spans="2:24" x14ac:dyDescent="0.2">
      <c r="B103" s="60"/>
      <c r="C103" s="61"/>
      <c r="D103" s="61"/>
      <c r="E103" s="61"/>
      <c r="F103" s="62"/>
      <c r="G103" s="62"/>
      <c r="H103" s="63"/>
      <c r="I103" s="64"/>
      <c r="J103" s="63"/>
      <c r="K103" s="64"/>
      <c r="L103" s="90" t="str">
        <f t="shared" si="11"/>
        <v/>
      </c>
      <c r="M103" s="66"/>
      <c r="N103" s="63" t="str">
        <f t="shared" si="8"/>
        <v/>
      </c>
      <c r="O103" s="63" t="str">
        <f t="shared" si="9"/>
        <v/>
      </c>
      <c r="P103" s="61" t="str">
        <f t="shared" si="10"/>
        <v/>
      </c>
      <c r="W103" s="90" t="str">
        <f>IF('2. Aanbestedingen'!$B103="","",COUNTIFS('2. Aanbestedingen'!$Q103:$V103,"Toegepast (eis)")+COUNTIFS('2. Aanbestedingen'!$Q103:$V103,"Toegepast (wens)"))</f>
        <v/>
      </c>
      <c r="X103" s="97" t="str">
        <f t="shared" si="7"/>
        <v/>
      </c>
    </row>
    <row r="104" spans="2:24" x14ac:dyDescent="0.2">
      <c r="B104" s="60"/>
      <c r="C104" s="61"/>
      <c r="D104" s="61"/>
      <c r="E104" s="61"/>
      <c r="F104" s="62"/>
      <c r="G104" s="62"/>
      <c r="H104" s="63"/>
      <c r="I104" s="64"/>
      <c r="J104" s="63"/>
      <c r="K104" s="64"/>
      <c r="L104" s="90" t="str">
        <f t="shared" si="11"/>
        <v/>
      </c>
      <c r="M104" s="66"/>
      <c r="N104" s="63" t="str">
        <f t="shared" si="8"/>
        <v/>
      </c>
      <c r="O104" s="63" t="str">
        <f t="shared" si="9"/>
        <v/>
      </c>
      <c r="P104" s="61" t="str">
        <f t="shared" si="10"/>
        <v/>
      </c>
      <c r="W104" s="90" t="str">
        <f>IF('2. Aanbestedingen'!$B104="","",COUNTIFS('2. Aanbestedingen'!$Q104:$V104,"Toegepast (eis)")+COUNTIFS('2. Aanbestedingen'!$Q104:$V104,"Toegepast (wens)"))</f>
        <v/>
      </c>
      <c r="X104" s="97" t="str">
        <f t="shared" si="7"/>
        <v/>
      </c>
    </row>
    <row r="105" spans="2:24" x14ac:dyDescent="0.2">
      <c r="B105" s="60"/>
      <c r="C105" s="61"/>
      <c r="D105" s="61"/>
      <c r="E105" s="61"/>
      <c r="F105" s="62"/>
      <c r="G105" s="62"/>
      <c r="H105" s="63"/>
      <c r="I105" s="64"/>
      <c r="J105" s="63"/>
      <c r="K105" s="64"/>
      <c r="L105" s="90" t="str">
        <f t="shared" si="11"/>
        <v/>
      </c>
      <c r="M105" s="66"/>
      <c r="N105" s="63" t="str">
        <f t="shared" si="8"/>
        <v/>
      </c>
      <c r="O105" s="63" t="str">
        <f t="shared" si="9"/>
        <v/>
      </c>
      <c r="P105" s="61" t="str">
        <f t="shared" si="10"/>
        <v/>
      </c>
      <c r="W105" s="90" t="str">
        <f>IF('2. Aanbestedingen'!$B105="","",COUNTIFS('2. Aanbestedingen'!$Q105:$V105,"Toegepast (eis)")+COUNTIFS('2. Aanbestedingen'!$Q105:$V105,"Toegepast (wens)"))</f>
        <v/>
      </c>
      <c r="X105" s="97" t="str">
        <f t="shared" si="7"/>
        <v/>
      </c>
    </row>
    <row r="106" spans="2:24" x14ac:dyDescent="0.2">
      <c r="B106" s="60"/>
      <c r="C106" s="61"/>
      <c r="D106" s="61"/>
      <c r="E106" s="61"/>
      <c r="F106" s="62"/>
      <c r="G106" s="62"/>
      <c r="H106" s="63"/>
      <c r="I106" s="64"/>
      <c r="J106" s="63"/>
      <c r="K106" s="64"/>
      <c r="L106" s="90" t="str">
        <f t="shared" si="11"/>
        <v/>
      </c>
      <c r="M106" s="66"/>
      <c r="N106" s="63" t="str">
        <f t="shared" si="8"/>
        <v/>
      </c>
      <c r="O106" s="63" t="str">
        <f t="shared" si="9"/>
        <v/>
      </c>
      <c r="P106" s="61" t="str">
        <f t="shared" si="10"/>
        <v/>
      </c>
      <c r="W106" s="90" t="str">
        <f>IF('2. Aanbestedingen'!$B106="","",COUNTIFS('2. Aanbestedingen'!$Q106:$V106,"Toegepast (eis)")+COUNTIFS('2. Aanbestedingen'!$Q106:$V106,"Toegepast (wens)"))</f>
        <v/>
      </c>
      <c r="X106" s="97" t="str">
        <f t="shared" si="7"/>
        <v/>
      </c>
    </row>
    <row r="107" spans="2:24" x14ac:dyDescent="0.2">
      <c r="B107" s="60"/>
      <c r="C107" s="61"/>
      <c r="D107" s="61"/>
      <c r="E107" s="61"/>
      <c r="F107" s="62"/>
      <c r="G107" s="62"/>
      <c r="H107" s="63"/>
      <c r="I107" s="64"/>
      <c r="J107" s="63"/>
      <c r="K107" s="64"/>
      <c r="L107" s="90" t="str">
        <f t="shared" si="11"/>
        <v/>
      </c>
      <c r="M107" s="66"/>
      <c r="N107" s="63" t="str">
        <f t="shared" si="8"/>
        <v/>
      </c>
      <c r="O107" s="63" t="str">
        <f t="shared" si="9"/>
        <v/>
      </c>
      <c r="P107" s="61" t="str">
        <f t="shared" si="10"/>
        <v/>
      </c>
      <c r="W107" s="90" t="str">
        <f>IF('2. Aanbestedingen'!$B107="","",COUNTIFS('2. Aanbestedingen'!$Q107:$V107,"Toegepast (eis)")+COUNTIFS('2. Aanbestedingen'!$Q107:$V107,"Toegepast (wens)"))</f>
        <v/>
      </c>
      <c r="X107" s="97" t="str">
        <f t="shared" si="7"/>
        <v/>
      </c>
    </row>
    <row r="108" spans="2:24" x14ac:dyDescent="0.2">
      <c r="B108" s="60"/>
      <c r="C108" s="61"/>
      <c r="D108" s="61"/>
      <c r="E108" s="61"/>
      <c r="F108" s="62"/>
      <c r="G108" s="62"/>
      <c r="H108" s="63"/>
      <c r="I108" s="64"/>
      <c r="J108" s="63"/>
      <c r="K108" s="64"/>
      <c r="L108" s="90" t="str">
        <f t="shared" si="11"/>
        <v/>
      </c>
      <c r="M108" s="66"/>
      <c r="N108" s="63" t="str">
        <f t="shared" si="8"/>
        <v/>
      </c>
      <c r="O108" s="63" t="str">
        <f t="shared" si="9"/>
        <v/>
      </c>
      <c r="P108" s="61" t="str">
        <f t="shared" si="10"/>
        <v/>
      </c>
      <c r="W108" s="90" t="str">
        <f>IF('2. Aanbestedingen'!$B108="","",COUNTIFS('2. Aanbestedingen'!$Q108:$V108,"Toegepast (eis)")+COUNTIFS('2. Aanbestedingen'!$Q108:$V108,"Toegepast (wens)"))</f>
        <v/>
      </c>
      <c r="X108" s="97" t="str">
        <f t="shared" si="7"/>
        <v/>
      </c>
    </row>
    <row r="109" spans="2:24" x14ac:dyDescent="0.2">
      <c r="B109" s="60"/>
      <c r="C109" s="61"/>
      <c r="D109" s="61"/>
      <c r="E109" s="61"/>
      <c r="F109" s="62"/>
      <c r="G109" s="62"/>
      <c r="H109" s="63"/>
      <c r="I109" s="64"/>
      <c r="J109" s="63"/>
      <c r="K109" s="64"/>
      <c r="L109" s="90" t="str">
        <f t="shared" si="11"/>
        <v/>
      </c>
      <c r="M109" s="66"/>
      <c r="N109" s="63" t="str">
        <f t="shared" si="8"/>
        <v/>
      </c>
      <c r="O109" s="63" t="str">
        <f t="shared" si="9"/>
        <v/>
      </c>
      <c r="P109" s="61" t="str">
        <f t="shared" si="10"/>
        <v/>
      </c>
      <c r="W109" s="90" t="str">
        <f>IF('2. Aanbestedingen'!$B109="","",COUNTIFS('2. Aanbestedingen'!$Q109:$V109,"Toegepast (eis)")+COUNTIFS('2. Aanbestedingen'!$Q109:$V109,"Toegepast (wens)"))</f>
        <v/>
      </c>
      <c r="X109" s="97" t="str">
        <f t="shared" si="7"/>
        <v/>
      </c>
    </row>
    <row r="110" spans="2:24" x14ac:dyDescent="0.2">
      <c r="B110" s="60"/>
      <c r="C110" s="61"/>
      <c r="D110" s="61"/>
      <c r="E110" s="61"/>
      <c r="F110" s="62"/>
      <c r="G110" s="62"/>
      <c r="H110" s="63"/>
      <c r="I110" s="64"/>
      <c r="J110" s="63"/>
      <c r="K110" s="64"/>
      <c r="L110" s="90" t="str">
        <f t="shared" si="11"/>
        <v/>
      </c>
      <c r="M110" s="66"/>
      <c r="N110" s="63" t="str">
        <f t="shared" si="8"/>
        <v/>
      </c>
      <c r="O110" s="63" t="str">
        <f t="shared" si="9"/>
        <v/>
      </c>
      <c r="P110" s="61" t="str">
        <f t="shared" si="10"/>
        <v/>
      </c>
      <c r="W110" s="90" t="str">
        <f>IF('2. Aanbestedingen'!$B110="","",COUNTIFS('2. Aanbestedingen'!$Q110:$V110,"Toegepast (eis)")+COUNTIFS('2. Aanbestedingen'!$Q110:$V110,"Toegepast (wens)"))</f>
        <v/>
      </c>
      <c r="X110" s="97" t="str">
        <f t="shared" si="7"/>
        <v/>
      </c>
    </row>
    <row r="111" spans="2:24" x14ac:dyDescent="0.2">
      <c r="B111" s="60"/>
      <c r="C111" s="61"/>
      <c r="D111" s="61"/>
      <c r="E111" s="61"/>
      <c r="F111" s="62"/>
      <c r="G111" s="62"/>
      <c r="H111" s="63"/>
      <c r="I111" s="64"/>
      <c r="J111" s="63"/>
      <c r="K111" s="64"/>
      <c r="L111" s="90" t="str">
        <f t="shared" si="11"/>
        <v/>
      </c>
      <c r="M111" s="66"/>
      <c r="N111" s="63" t="str">
        <f t="shared" si="8"/>
        <v/>
      </c>
      <c r="O111" s="63" t="str">
        <f t="shared" si="9"/>
        <v/>
      </c>
      <c r="P111" s="61" t="str">
        <f t="shared" si="10"/>
        <v/>
      </c>
      <c r="W111" s="90" t="str">
        <f>IF('2. Aanbestedingen'!$B111="","",COUNTIFS('2. Aanbestedingen'!$Q111:$V111,"Toegepast (eis)")+COUNTIFS('2. Aanbestedingen'!$Q111:$V111,"Toegepast (wens)"))</f>
        <v/>
      </c>
      <c r="X111" s="97" t="str">
        <f t="shared" si="7"/>
        <v/>
      </c>
    </row>
    <row r="112" spans="2:24" x14ac:dyDescent="0.2">
      <c r="B112" s="60"/>
      <c r="C112" s="61"/>
      <c r="D112" s="61"/>
      <c r="E112" s="61"/>
      <c r="F112" s="62"/>
      <c r="G112" s="62"/>
      <c r="H112" s="63"/>
      <c r="I112" s="64"/>
      <c r="J112" s="63"/>
      <c r="K112" s="64"/>
      <c r="L112" s="90" t="str">
        <f t="shared" si="11"/>
        <v/>
      </c>
      <c r="M112" s="66"/>
      <c r="N112" s="63" t="str">
        <f t="shared" si="8"/>
        <v/>
      </c>
      <c r="O112" s="63" t="str">
        <f t="shared" si="9"/>
        <v/>
      </c>
      <c r="P112" s="61" t="str">
        <f t="shared" si="10"/>
        <v/>
      </c>
      <c r="W112" s="90" t="str">
        <f>IF('2. Aanbestedingen'!$B112="","",COUNTIFS('2. Aanbestedingen'!$Q112:$V112,"Toegepast (eis)")+COUNTIFS('2. Aanbestedingen'!$Q112:$V112,"Toegepast (wens)"))</f>
        <v/>
      </c>
      <c r="X112" s="97" t="str">
        <f t="shared" si="7"/>
        <v/>
      </c>
    </row>
    <row r="113" spans="2:24" x14ac:dyDescent="0.2">
      <c r="B113" s="60"/>
      <c r="C113" s="61"/>
      <c r="D113" s="61"/>
      <c r="E113" s="61"/>
      <c r="F113" s="62"/>
      <c r="G113" s="62"/>
      <c r="H113" s="63"/>
      <c r="I113" s="64"/>
      <c r="J113" s="63"/>
      <c r="K113" s="64"/>
      <c r="L113" s="90" t="str">
        <f t="shared" si="11"/>
        <v/>
      </c>
      <c r="M113" s="66"/>
      <c r="N113" s="63" t="str">
        <f t="shared" si="8"/>
        <v/>
      </c>
      <c r="O113" s="63" t="str">
        <f t="shared" si="9"/>
        <v/>
      </c>
      <c r="P113" s="61" t="str">
        <f t="shared" si="10"/>
        <v/>
      </c>
      <c r="W113" s="90" t="str">
        <f>IF('2. Aanbestedingen'!$B113="","",COUNTIFS('2. Aanbestedingen'!$Q113:$V113,"Toegepast (eis)")+COUNTIFS('2. Aanbestedingen'!$Q113:$V113,"Toegepast (wens)"))</f>
        <v/>
      </c>
      <c r="X113" s="97" t="str">
        <f t="shared" si="7"/>
        <v/>
      </c>
    </row>
    <row r="114" spans="2:24" x14ac:dyDescent="0.2">
      <c r="B114" s="60"/>
      <c r="C114" s="61"/>
      <c r="D114" s="61"/>
      <c r="E114" s="61"/>
      <c r="F114" s="62"/>
      <c r="G114" s="62"/>
      <c r="H114" s="63"/>
      <c r="I114" s="64"/>
      <c r="J114" s="63"/>
      <c r="K114" s="64"/>
      <c r="L114" s="90" t="str">
        <f t="shared" si="11"/>
        <v/>
      </c>
      <c r="M114" s="66"/>
      <c r="N114" s="63" t="str">
        <f t="shared" si="8"/>
        <v/>
      </c>
      <c r="O114" s="63" t="str">
        <f t="shared" si="9"/>
        <v/>
      </c>
      <c r="P114" s="61" t="str">
        <f t="shared" si="10"/>
        <v/>
      </c>
      <c r="W114" s="90" t="str">
        <f>IF('2. Aanbestedingen'!$B114="","",COUNTIFS('2. Aanbestedingen'!$Q114:$V114,"Toegepast (eis)")+COUNTIFS('2. Aanbestedingen'!$Q114:$V114,"Toegepast (wens)"))</f>
        <v/>
      </c>
      <c r="X114" s="97" t="str">
        <f t="shared" si="7"/>
        <v/>
      </c>
    </row>
    <row r="115" spans="2:24" x14ac:dyDescent="0.2">
      <c r="B115" s="60"/>
      <c r="C115" s="61"/>
      <c r="D115" s="61"/>
      <c r="E115" s="61"/>
      <c r="F115" s="62"/>
      <c r="G115" s="62"/>
      <c r="H115" s="63"/>
      <c r="I115" s="64"/>
      <c r="J115" s="63"/>
      <c r="K115" s="64"/>
      <c r="L115" s="90" t="str">
        <f t="shared" si="11"/>
        <v/>
      </c>
      <c r="M115" s="66"/>
      <c r="N115" s="63" t="str">
        <f t="shared" si="8"/>
        <v/>
      </c>
      <c r="O115" s="63" t="str">
        <f t="shared" si="9"/>
        <v/>
      </c>
      <c r="P115" s="61" t="str">
        <f t="shared" si="10"/>
        <v/>
      </c>
      <c r="W115" s="90" t="str">
        <f>IF('2. Aanbestedingen'!$B115="","",COUNTIFS('2. Aanbestedingen'!$Q115:$V115,"Toegepast (eis)")+COUNTIFS('2. Aanbestedingen'!$Q115:$V115,"Toegepast (wens)"))</f>
        <v/>
      </c>
      <c r="X115" s="97" t="str">
        <f t="shared" si="7"/>
        <v/>
      </c>
    </row>
    <row r="116" spans="2:24" x14ac:dyDescent="0.2">
      <c r="B116" s="60"/>
      <c r="C116" s="61"/>
      <c r="D116" s="61"/>
      <c r="E116" s="61"/>
      <c r="F116" s="62"/>
      <c r="G116" s="62"/>
      <c r="H116" s="63"/>
      <c r="I116" s="64"/>
      <c r="J116" s="63"/>
      <c r="K116" s="64"/>
      <c r="L116" s="90" t="str">
        <f t="shared" si="11"/>
        <v/>
      </c>
      <c r="M116" s="66"/>
      <c r="N116" s="63" t="str">
        <f t="shared" si="8"/>
        <v/>
      </c>
      <c r="O116" s="63" t="str">
        <f t="shared" si="9"/>
        <v/>
      </c>
      <c r="P116" s="61" t="str">
        <f t="shared" si="10"/>
        <v/>
      </c>
      <c r="W116" s="90" t="str">
        <f>IF('2. Aanbestedingen'!$B116="","",COUNTIFS('2. Aanbestedingen'!$Q116:$V116,"Toegepast (eis)")+COUNTIFS('2. Aanbestedingen'!$Q116:$V116,"Toegepast (wens)"))</f>
        <v/>
      </c>
      <c r="X116" s="97" t="str">
        <f t="shared" si="7"/>
        <v/>
      </c>
    </row>
    <row r="117" spans="2:24" x14ac:dyDescent="0.2">
      <c r="B117" s="60"/>
      <c r="C117" s="61"/>
      <c r="D117" s="61"/>
      <c r="E117" s="61"/>
      <c r="F117" s="62"/>
      <c r="G117" s="62"/>
      <c r="H117" s="63"/>
      <c r="I117" s="64"/>
      <c r="J117" s="63"/>
      <c r="K117" s="64"/>
      <c r="L117" s="90" t="str">
        <f t="shared" si="11"/>
        <v/>
      </c>
      <c r="M117" s="66"/>
      <c r="N117" s="63" t="str">
        <f t="shared" si="8"/>
        <v/>
      </c>
      <c r="O117" s="63" t="str">
        <f t="shared" si="9"/>
        <v/>
      </c>
      <c r="P117" s="61" t="str">
        <f t="shared" si="10"/>
        <v/>
      </c>
      <c r="W117" s="90" t="str">
        <f>IF('2. Aanbestedingen'!$B117="","",COUNTIFS('2. Aanbestedingen'!$Q117:$V117,"Toegepast (eis)")+COUNTIFS('2. Aanbestedingen'!$Q117:$V117,"Toegepast (wens)"))</f>
        <v/>
      </c>
      <c r="X117" s="97" t="str">
        <f t="shared" si="7"/>
        <v/>
      </c>
    </row>
    <row r="118" spans="2:24" x14ac:dyDescent="0.2">
      <c r="B118" s="60"/>
      <c r="C118" s="61"/>
      <c r="D118" s="61"/>
      <c r="E118" s="61"/>
      <c r="F118" s="62"/>
      <c r="G118" s="62"/>
      <c r="H118" s="63"/>
      <c r="I118" s="64"/>
      <c r="J118" s="63"/>
      <c r="K118" s="64"/>
      <c r="L118" s="90" t="str">
        <f t="shared" si="11"/>
        <v/>
      </c>
      <c r="M118" s="66"/>
      <c r="N118" s="63" t="str">
        <f t="shared" si="8"/>
        <v/>
      </c>
      <c r="O118" s="63" t="str">
        <f t="shared" si="9"/>
        <v/>
      </c>
      <c r="P118" s="61" t="str">
        <f t="shared" si="10"/>
        <v/>
      </c>
      <c r="W118" s="90" t="str">
        <f>IF('2. Aanbestedingen'!$B118="","",COUNTIFS('2. Aanbestedingen'!$Q118:$V118,"Toegepast (eis)")+COUNTIFS('2. Aanbestedingen'!$Q118:$V118,"Toegepast (wens)"))</f>
        <v/>
      </c>
      <c r="X118" s="97" t="str">
        <f t="shared" si="7"/>
        <v/>
      </c>
    </row>
    <row r="119" spans="2:24" x14ac:dyDescent="0.2">
      <c r="B119" s="60"/>
      <c r="C119" s="61"/>
      <c r="D119" s="61"/>
      <c r="E119" s="61"/>
      <c r="F119" s="62"/>
      <c r="G119" s="62"/>
      <c r="H119" s="63"/>
      <c r="I119" s="64"/>
      <c r="J119" s="63"/>
      <c r="K119" s="64"/>
      <c r="L119" s="90" t="str">
        <f t="shared" si="11"/>
        <v/>
      </c>
      <c r="M119" s="66"/>
      <c r="N119" s="63" t="str">
        <f t="shared" si="8"/>
        <v/>
      </c>
      <c r="O119" s="63" t="str">
        <f t="shared" si="9"/>
        <v/>
      </c>
      <c r="P119" s="61" t="str">
        <f t="shared" si="10"/>
        <v/>
      </c>
      <c r="W119" s="90" t="str">
        <f>IF('2. Aanbestedingen'!$B119="","",COUNTIFS('2. Aanbestedingen'!$Q119:$V119,"Toegepast (eis)")+COUNTIFS('2. Aanbestedingen'!$Q119:$V119,"Toegepast (wens)"))</f>
        <v/>
      </c>
      <c r="X119" s="97" t="str">
        <f t="shared" si="7"/>
        <v/>
      </c>
    </row>
    <row r="120" spans="2:24" x14ac:dyDescent="0.2">
      <c r="B120" s="60"/>
      <c r="C120" s="61"/>
      <c r="D120" s="61"/>
      <c r="E120" s="61"/>
      <c r="F120" s="62"/>
      <c r="G120" s="62"/>
      <c r="H120" s="63"/>
      <c r="I120" s="64"/>
      <c r="J120" s="63"/>
      <c r="K120" s="64"/>
      <c r="L120" s="90" t="str">
        <f t="shared" si="11"/>
        <v/>
      </c>
      <c r="M120" s="66"/>
      <c r="N120" s="63" t="str">
        <f t="shared" si="8"/>
        <v/>
      </c>
      <c r="O120" s="63" t="str">
        <f t="shared" si="9"/>
        <v/>
      </c>
      <c r="P120" s="61" t="str">
        <f t="shared" si="10"/>
        <v/>
      </c>
      <c r="W120" s="90" t="str">
        <f>IF('2. Aanbestedingen'!$B120="","",COUNTIFS('2. Aanbestedingen'!$Q120:$V120,"Toegepast (eis)")+COUNTIFS('2. Aanbestedingen'!$Q120:$V120,"Toegepast (wens)"))</f>
        <v/>
      </c>
      <c r="X120" s="97" t="str">
        <f t="shared" si="7"/>
        <v/>
      </c>
    </row>
    <row r="121" spans="2:24" x14ac:dyDescent="0.2">
      <c r="B121" s="60"/>
      <c r="C121" s="61"/>
      <c r="D121" s="61"/>
      <c r="E121" s="61"/>
      <c r="F121" s="62"/>
      <c r="G121" s="62"/>
      <c r="H121" s="63"/>
      <c r="I121" s="64"/>
      <c r="J121" s="63"/>
      <c r="K121" s="64"/>
      <c r="L121" s="90" t="str">
        <f t="shared" si="11"/>
        <v/>
      </c>
      <c r="M121" s="66"/>
      <c r="N121" s="63" t="str">
        <f t="shared" si="8"/>
        <v/>
      </c>
      <c r="O121" s="63" t="str">
        <f t="shared" si="9"/>
        <v/>
      </c>
      <c r="P121" s="61" t="str">
        <f t="shared" si="10"/>
        <v/>
      </c>
      <c r="W121" s="90" t="str">
        <f>IF('2. Aanbestedingen'!$B121="","",COUNTIFS('2. Aanbestedingen'!$Q121:$V121,"Toegepast (eis)")+COUNTIFS('2. Aanbestedingen'!$Q121:$V121,"Toegepast (wens)"))</f>
        <v/>
      </c>
      <c r="X121" s="97" t="str">
        <f t="shared" si="7"/>
        <v/>
      </c>
    </row>
    <row r="122" spans="2:24" x14ac:dyDescent="0.2">
      <c r="B122" s="60"/>
      <c r="C122" s="61"/>
      <c r="D122" s="61"/>
      <c r="E122" s="61"/>
      <c r="F122" s="62"/>
      <c r="G122" s="62"/>
      <c r="H122" s="63"/>
      <c r="I122" s="64"/>
      <c r="J122" s="63"/>
      <c r="K122" s="64"/>
      <c r="L122" s="90" t="str">
        <f t="shared" si="11"/>
        <v/>
      </c>
      <c r="M122" s="66"/>
      <c r="N122" s="63" t="str">
        <f t="shared" si="8"/>
        <v/>
      </c>
      <c r="O122" s="63" t="str">
        <f t="shared" si="9"/>
        <v/>
      </c>
      <c r="P122" s="61" t="str">
        <f t="shared" si="10"/>
        <v/>
      </c>
      <c r="W122" s="90" t="str">
        <f>IF('2. Aanbestedingen'!$B122="","",COUNTIFS('2. Aanbestedingen'!$Q122:$V122,"Toegepast (eis)")+COUNTIFS('2. Aanbestedingen'!$Q122:$V122,"Toegepast (wens)"))</f>
        <v/>
      </c>
      <c r="X122" s="97" t="str">
        <f t="shared" si="7"/>
        <v/>
      </c>
    </row>
    <row r="123" spans="2:24" x14ac:dyDescent="0.2">
      <c r="B123" s="60"/>
      <c r="C123" s="61"/>
      <c r="D123" s="61"/>
      <c r="E123" s="61"/>
      <c r="F123" s="62"/>
      <c r="G123" s="62"/>
      <c r="H123" s="63"/>
      <c r="I123" s="64"/>
      <c r="J123" s="63"/>
      <c r="K123" s="64"/>
      <c r="L123" s="90" t="str">
        <f t="shared" si="11"/>
        <v/>
      </c>
      <c r="M123" s="66"/>
      <c r="N123" s="63" t="str">
        <f t="shared" si="8"/>
        <v/>
      </c>
      <c r="O123" s="63" t="str">
        <f t="shared" si="9"/>
        <v/>
      </c>
      <c r="P123" s="61" t="str">
        <f t="shared" si="10"/>
        <v/>
      </c>
      <c r="W123" s="90" t="str">
        <f>IF('2. Aanbestedingen'!$B123="","",COUNTIFS('2. Aanbestedingen'!$Q123:$V123,"Toegepast (eis)")+COUNTIFS('2. Aanbestedingen'!$Q123:$V123,"Toegepast (wens)"))</f>
        <v/>
      </c>
      <c r="X123" s="97" t="str">
        <f t="shared" si="7"/>
        <v/>
      </c>
    </row>
    <row r="124" spans="2:24" x14ac:dyDescent="0.2">
      <c r="B124" s="60"/>
      <c r="C124" s="61"/>
      <c r="D124" s="61"/>
      <c r="E124" s="61"/>
      <c r="F124" s="62"/>
      <c r="G124" s="62"/>
      <c r="H124" s="63"/>
      <c r="I124" s="64"/>
      <c r="J124" s="63"/>
      <c r="K124" s="64"/>
      <c r="L124" s="90" t="str">
        <f t="shared" si="11"/>
        <v/>
      </c>
      <c r="M124" s="66"/>
      <c r="N124" s="63" t="str">
        <f t="shared" si="8"/>
        <v/>
      </c>
      <c r="O124" s="63" t="str">
        <f t="shared" si="9"/>
        <v/>
      </c>
      <c r="P124" s="61" t="str">
        <f t="shared" si="10"/>
        <v/>
      </c>
      <c r="W124" s="90" t="str">
        <f>IF('2. Aanbestedingen'!$B124="","",COUNTIFS('2. Aanbestedingen'!$Q124:$V124,"Toegepast (eis)")+COUNTIFS('2. Aanbestedingen'!$Q124:$V124,"Toegepast (wens)"))</f>
        <v/>
      </c>
      <c r="X124" s="97" t="str">
        <f t="shared" si="7"/>
        <v/>
      </c>
    </row>
    <row r="125" spans="2:24" x14ac:dyDescent="0.2">
      <c r="B125" s="60"/>
      <c r="C125" s="61"/>
      <c r="D125" s="61"/>
      <c r="E125" s="61"/>
      <c r="F125" s="62"/>
      <c r="G125" s="62"/>
      <c r="H125" s="63"/>
      <c r="I125" s="64"/>
      <c r="J125" s="63"/>
      <c r="K125" s="64"/>
      <c r="L125" s="90" t="str">
        <f t="shared" si="11"/>
        <v/>
      </c>
      <c r="M125" s="66"/>
      <c r="N125" s="63" t="str">
        <f t="shared" si="8"/>
        <v/>
      </c>
      <c r="O125" s="63" t="str">
        <f t="shared" si="9"/>
        <v/>
      </c>
      <c r="P125" s="61" t="str">
        <f t="shared" si="10"/>
        <v/>
      </c>
      <c r="W125" s="90" t="str">
        <f>IF('2. Aanbestedingen'!$B125="","",COUNTIFS('2. Aanbestedingen'!$Q125:$V125,"Toegepast (eis)")+COUNTIFS('2. Aanbestedingen'!$Q125:$V125,"Toegepast (wens)"))</f>
        <v/>
      </c>
      <c r="X125" s="97" t="str">
        <f t="shared" si="7"/>
        <v/>
      </c>
    </row>
    <row r="126" spans="2:24" x14ac:dyDescent="0.2">
      <c r="B126" s="60"/>
      <c r="C126" s="61"/>
      <c r="D126" s="61"/>
      <c r="E126" s="61"/>
      <c r="F126" s="62"/>
      <c r="G126" s="62"/>
      <c r="H126" s="63"/>
      <c r="I126" s="64"/>
      <c r="J126" s="63"/>
      <c r="K126" s="64"/>
      <c r="L126" s="90" t="str">
        <f t="shared" si="11"/>
        <v/>
      </c>
      <c r="M126" s="66"/>
      <c r="N126" s="63" t="str">
        <f t="shared" si="8"/>
        <v/>
      </c>
      <c r="O126" s="63" t="str">
        <f t="shared" si="9"/>
        <v/>
      </c>
      <c r="P126" s="61" t="str">
        <f t="shared" si="10"/>
        <v/>
      </c>
      <c r="W126" s="90" t="str">
        <f>IF('2. Aanbestedingen'!$B126="","",COUNTIFS('2. Aanbestedingen'!$Q126:$V126,"Toegepast (eis)")+COUNTIFS('2. Aanbestedingen'!$Q126:$V126,"Toegepast (wens)"))</f>
        <v/>
      </c>
      <c r="X126" s="97" t="str">
        <f t="shared" si="7"/>
        <v/>
      </c>
    </row>
    <row r="127" spans="2:24" x14ac:dyDescent="0.2">
      <c r="B127" s="60"/>
      <c r="C127" s="61"/>
      <c r="D127" s="61"/>
      <c r="E127" s="61"/>
      <c r="F127" s="62"/>
      <c r="G127" s="62"/>
      <c r="H127" s="63"/>
      <c r="I127" s="64"/>
      <c r="J127" s="63"/>
      <c r="K127" s="64"/>
      <c r="L127" s="90" t="str">
        <f t="shared" si="11"/>
        <v/>
      </c>
      <c r="M127" s="66"/>
      <c r="N127" s="63" t="str">
        <f t="shared" si="8"/>
        <v/>
      </c>
      <c r="O127" s="63" t="str">
        <f t="shared" si="9"/>
        <v/>
      </c>
      <c r="P127" s="61" t="str">
        <f t="shared" si="10"/>
        <v/>
      </c>
      <c r="W127" s="90" t="str">
        <f>IF('2. Aanbestedingen'!$B127="","",COUNTIFS('2. Aanbestedingen'!$Q127:$V127,"Toegepast (eis)")+COUNTIFS('2. Aanbestedingen'!$Q127:$V127,"Toegepast (wens)"))</f>
        <v/>
      </c>
      <c r="X127" s="97" t="str">
        <f t="shared" si="7"/>
        <v/>
      </c>
    </row>
    <row r="128" spans="2:24" x14ac:dyDescent="0.2">
      <c r="B128" s="60"/>
      <c r="C128" s="61"/>
      <c r="D128" s="61"/>
      <c r="E128" s="61"/>
      <c r="F128" s="62"/>
      <c r="G128" s="62"/>
      <c r="H128" s="63"/>
      <c r="I128" s="64"/>
      <c r="J128" s="63"/>
      <c r="K128" s="64"/>
      <c r="L128" s="90" t="str">
        <f t="shared" si="11"/>
        <v/>
      </c>
      <c r="M128" s="66"/>
      <c r="N128" s="63" t="str">
        <f t="shared" si="8"/>
        <v/>
      </c>
      <c r="O128" s="63" t="str">
        <f t="shared" si="9"/>
        <v/>
      </c>
      <c r="P128" s="61" t="str">
        <f t="shared" si="10"/>
        <v/>
      </c>
      <c r="W128" s="90" t="str">
        <f>IF('2. Aanbestedingen'!$B128="","",COUNTIFS('2. Aanbestedingen'!$Q128:$V128,"Toegepast (eis)")+COUNTIFS('2. Aanbestedingen'!$Q128:$V128,"Toegepast (wens)"))</f>
        <v/>
      </c>
      <c r="X128" s="97" t="str">
        <f t="shared" si="7"/>
        <v/>
      </c>
    </row>
    <row r="129" spans="2:24" x14ac:dyDescent="0.2">
      <c r="B129" s="60"/>
      <c r="C129" s="61"/>
      <c r="D129" s="61"/>
      <c r="E129" s="61"/>
      <c r="F129" s="62"/>
      <c r="G129" s="62"/>
      <c r="H129" s="63"/>
      <c r="I129" s="64"/>
      <c r="J129" s="63"/>
      <c r="K129" s="64"/>
      <c r="L129" s="90" t="str">
        <f t="shared" si="11"/>
        <v/>
      </c>
      <c r="M129" s="66"/>
      <c r="N129" s="63" t="str">
        <f t="shared" si="8"/>
        <v/>
      </c>
      <c r="O129" s="63" t="str">
        <f t="shared" si="9"/>
        <v/>
      </c>
      <c r="P129" s="61" t="str">
        <f t="shared" si="10"/>
        <v/>
      </c>
      <c r="W129" s="90" t="str">
        <f>IF('2. Aanbestedingen'!$B129="","",COUNTIFS('2. Aanbestedingen'!$Q129:$V129,"Toegepast (eis)")+COUNTIFS('2. Aanbestedingen'!$Q129:$V129,"Toegepast (wens)"))</f>
        <v/>
      </c>
      <c r="X129" s="97" t="str">
        <f t="shared" si="7"/>
        <v/>
      </c>
    </row>
    <row r="130" spans="2:24" x14ac:dyDescent="0.2">
      <c r="B130" s="60"/>
      <c r="C130" s="61"/>
      <c r="D130" s="61"/>
      <c r="E130" s="61"/>
      <c r="F130" s="62"/>
      <c r="G130" s="62"/>
      <c r="H130" s="63"/>
      <c r="I130" s="64"/>
      <c r="J130" s="63"/>
      <c r="K130" s="64"/>
      <c r="L130" s="90" t="str">
        <f t="shared" si="11"/>
        <v/>
      </c>
      <c r="M130" s="66"/>
      <c r="N130" s="63" t="str">
        <f t="shared" si="8"/>
        <v/>
      </c>
      <c r="O130" s="63" t="str">
        <f t="shared" si="9"/>
        <v/>
      </c>
      <c r="P130" s="61" t="str">
        <f t="shared" si="10"/>
        <v/>
      </c>
      <c r="W130" s="90" t="str">
        <f>IF('2. Aanbestedingen'!$B130="","",COUNTIFS('2. Aanbestedingen'!$Q130:$V130,"Toegepast (eis)")+COUNTIFS('2. Aanbestedingen'!$Q130:$V130,"Toegepast (wens)"))</f>
        <v/>
      </c>
      <c r="X130" s="97" t="str">
        <f t="shared" si="7"/>
        <v/>
      </c>
    </row>
    <row r="131" spans="2:24" x14ac:dyDescent="0.2">
      <c r="B131" s="60"/>
      <c r="C131" s="61"/>
      <c r="D131" s="61"/>
      <c r="E131" s="61"/>
      <c r="F131" s="62"/>
      <c r="G131" s="62"/>
      <c r="H131" s="63"/>
      <c r="I131" s="64"/>
      <c r="J131" s="63"/>
      <c r="K131" s="64"/>
      <c r="L131" s="90" t="str">
        <f t="shared" si="11"/>
        <v/>
      </c>
      <c r="M131" s="66"/>
      <c r="N131" s="63" t="str">
        <f t="shared" si="8"/>
        <v/>
      </c>
      <c r="O131" s="63" t="str">
        <f t="shared" si="9"/>
        <v/>
      </c>
      <c r="P131" s="61" t="str">
        <f t="shared" si="10"/>
        <v/>
      </c>
      <c r="W131" s="90" t="str">
        <f>IF('2. Aanbestedingen'!$B131="","",COUNTIFS('2. Aanbestedingen'!$Q131:$V131,"Toegepast (eis)")+COUNTIFS('2. Aanbestedingen'!$Q131:$V131,"Toegepast (wens)"))</f>
        <v/>
      </c>
      <c r="X131" s="97" t="str">
        <f t="shared" si="7"/>
        <v/>
      </c>
    </row>
    <row r="132" spans="2:24" x14ac:dyDescent="0.2">
      <c r="B132" s="60"/>
      <c r="C132" s="61"/>
      <c r="D132" s="61"/>
      <c r="E132" s="61"/>
      <c r="F132" s="62"/>
      <c r="G132" s="62"/>
      <c r="H132" s="63"/>
      <c r="I132" s="64"/>
      <c r="J132" s="63"/>
      <c r="K132" s="64"/>
      <c r="L132" s="90" t="str">
        <f t="shared" si="11"/>
        <v/>
      </c>
      <c r="M132" s="66"/>
      <c r="N132" s="63" t="str">
        <f t="shared" si="8"/>
        <v/>
      </c>
      <c r="O132" s="63" t="str">
        <f t="shared" si="9"/>
        <v/>
      </c>
      <c r="P132" s="61" t="str">
        <f t="shared" si="10"/>
        <v/>
      </c>
      <c r="W132" s="90" t="str">
        <f>IF('2. Aanbestedingen'!$B132="","",COUNTIFS('2. Aanbestedingen'!$Q132:$V132,"Toegepast (eis)")+COUNTIFS('2. Aanbestedingen'!$Q132:$V132,"Toegepast (wens)"))</f>
        <v/>
      </c>
      <c r="X132" s="97" t="str">
        <f t="shared" si="7"/>
        <v/>
      </c>
    </row>
    <row r="133" spans="2:24" x14ac:dyDescent="0.2">
      <c r="B133" s="60"/>
      <c r="C133" s="61"/>
      <c r="D133" s="61"/>
      <c r="E133" s="61"/>
      <c r="F133" s="62"/>
      <c r="G133" s="62"/>
      <c r="H133" s="63"/>
      <c r="I133" s="64"/>
      <c r="J133" s="63"/>
      <c r="K133" s="64"/>
      <c r="L133" s="90" t="str">
        <f t="shared" si="11"/>
        <v/>
      </c>
      <c r="M133" s="66"/>
      <c r="N133" s="63" t="str">
        <f t="shared" si="8"/>
        <v/>
      </c>
      <c r="O133" s="63" t="str">
        <f t="shared" si="9"/>
        <v/>
      </c>
      <c r="P133" s="61" t="str">
        <f t="shared" si="10"/>
        <v/>
      </c>
      <c r="W133" s="90" t="str">
        <f>IF('2. Aanbestedingen'!$B133="","",COUNTIFS('2. Aanbestedingen'!$Q133:$V133,"Toegepast (eis)")+COUNTIFS('2. Aanbestedingen'!$Q133:$V133,"Toegepast (wens)"))</f>
        <v/>
      </c>
      <c r="X133" s="97" t="str">
        <f t="shared" ref="X133:X196" si="12">IF(W133&lt;&gt;"",W133/L133,"")</f>
        <v/>
      </c>
    </row>
    <row r="134" spans="2:24" x14ac:dyDescent="0.2">
      <c r="B134" s="60"/>
      <c r="C134" s="61"/>
      <c r="D134" s="61"/>
      <c r="E134" s="61"/>
      <c r="F134" s="62"/>
      <c r="G134" s="62"/>
      <c r="H134" s="63"/>
      <c r="I134" s="64"/>
      <c r="J134" s="63"/>
      <c r="K134" s="64"/>
      <c r="L134" s="90" t="str">
        <f t="shared" si="11"/>
        <v/>
      </c>
      <c r="M134" s="66"/>
      <c r="N134" s="63" t="str">
        <f t="shared" si="8"/>
        <v/>
      </c>
      <c r="O134" s="63" t="str">
        <f t="shared" si="9"/>
        <v/>
      </c>
      <c r="P134" s="61" t="str">
        <f t="shared" si="10"/>
        <v/>
      </c>
      <c r="W134" s="90" t="str">
        <f>IF('2. Aanbestedingen'!$B134="","",COUNTIFS('2. Aanbestedingen'!$Q134:$V134,"Toegepast (eis)")+COUNTIFS('2. Aanbestedingen'!$Q134:$V134,"Toegepast (wens)"))</f>
        <v/>
      </c>
      <c r="X134" s="97" t="str">
        <f t="shared" si="12"/>
        <v/>
      </c>
    </row>
    <row r="135" spans="2:24" x14ac:dyDescent="0.2">
      <c r="B135" s="60"/>
      <c r="C135" s="61"/>
      <c r="D135" s="61"/>
      <c r="E135" s="61"/>
      <c r="F135" s="62"/>
      <c r="G135" s="62"/>
      <c r="H135" s="63"/>
      <c r="I135" s="64"/>
      <c r="J135" s="63"/>
      <c r="K135" s="64"/>
      <c r="L135" s="90" t="str">
        <f t="shared" si="11"/>
        <v/>
      </c>
      <c r="M135" s="66"/>
      <c r="N135" s="63" t="str">
        <f t="shared" ref="N135:N198" si="13">IF(B135&lt;&gt;"",B135,"")</f>
        <v/>
      </c>
      <c r="O135" s="63" t="str">
        <f t="shared" ref="O135:O198" si="14">IF(C135&lt;&gt;"",C135,"")</f>
        <v/>
      </c>
      <c r="P135" s="61" t="str">
        <f t="shared" ref="P135:P198" si="15">IF(E135&lt;&gt;"",E135,"")</f>
        <v/>
      </c>
      <c r="W135" s="90" t="str">
        <f>IF('2. Aanbestedingen'!$B135="","",COUNTIFS('2. Aanbestedingen'!$Q135:$V135,"Toegepast (eis)")+COUNTIFS('2. Aanbestedingen'!$Q135:$V135,"Toegepast (wens)"))</f>
        <v/>
      </c>
      <c r="X135" s="97" t="str">
        <f t="shared" si="12"/>
        <v/>
      </c>
    </row>
    <row r="136" spans="2:24" x14ac:dyDescent="0.2">
      <c r="B136" s="60"/>
      <c r="C136" s="61"/>
      <c r="D136" s="61"/>
      <c r="E136" s="61"/>
      <c r="F136" s="62"/>
      <c r="G136" s="62"/>
      <c r="H136" s="63"/>
      <c r="I136" s="64"/>
      <c r="J136" s="63"/>
      <c r="K136" s="64"/>
      <c r="L136" s="90" t="str">
        <f t="shared" si="11"/>
        <v/>
      </c>
      <c r="M136" s="66"/>
      <c r="N136" s="63" t="str">
        <f t="shared" si="13"/>
        <v/>
      </c>
      <c r="O136" s="63" t="str">
        <f t="shared" si="14"/>
        <v/>
      </c>
      <c r="P136" s="61" t="str">
        <f t="shared" si="15"/>
        <v/>
      </c>
      <c r="W136" s="90" t="str">
        <f>IF('2. Aanbestedingen'!$B136="","",COUNTIFS('2. Aanbestedingen'!$Q136:$V136,"Toegepast (eis)")+COUNTIFS('2. Aanbestedingen'!$Q136:$V136,"Toegepast (wens)"))</f>
        <v/>
      </c>
      <c r="X136" s="97" t="str">
        <f t="shared" si="12"/>
        <v/>
      </c>
    </row>
    <row r="137" spans="2:24" x14ac:dyDescent="0.2">
      <c r="B137" s="60"/>
      <c r="C137" s="61"/>
      <c r="D137" s="61"/>
      <c r="E137" s="61"/>
      <c r="F137" s="62"/>
      <c r="G137" s="62"/>
      <c r="H137" s="63"/>
      <c r="I137" s="64"/>
      <c r="J137" s="63"/>
      <c r="K137" s="64"/>
      <c r="L137" s="90" t="str">
        <f t="shared" si="11"/>
        <v/>
      </c>
      <c r="M137" s="66"/>
      <c r="N137" s="63" t="str">
        <f t="shared" si="13"/>
        <v/>
      </c>
      <c r="O137" s="63" t="str">
        <f t="shared" si="14"/>
        <v/>
      </c>
      <c r="P137" s="61" t="str">
        <f t="shared" si="15"/>
        <v/>
      </c>
      <c r="W137" s="90" t="str">
        <f>IF('2. Aanbestedingen'!$B137="","",COUNTIFS('2. Aanbestedingen'!$Q137:$V137,"Toegepast (eis)")+COUNTIFS('2. Aanbestedingen'!$Q137:$V137,"Toegepast (wens)"))</f>
        <v/>
      </c>
      <c r="X137" s="97" t="str">
        <f t="shared" si="12"/>
        <v/>
      </c>
    </row>
    <row r="138" spans="2:24" x14ac:dyDescent="0.2">
      <c r="B138" s="60"/>
      <c r="C138" s="61"/>
      <c r="D138" s="61"/>
      <c r="E138" s="61"/>
      <c r="F138" s="62"/>
      <c r="G138" s="62"/>
      <c r="H138" s="63"/>
      <c r="I138" s="64"/>
      <c r="J138" s="63"/>
      <c r="K138" s="64"/>
      <c r="L138" s="90" t="str">
        <f t="shared" si="11"/>
        <v/>
      </c>
      <c r="M138" s="66"/>
      <c r="N138" s="63" t="str">
        <f t="shared" si="13"/>
        <v/>
      </c>
      <c r="O138" s="63" t="str">
        <f t="shared" si="14"/>
        <v/>
      </c>
      <c r="P138" s="61" t="str">
        <f t="shared" si="15"/>
        <v/>
      </c>
      <c r="W138" s="90" t="str">
        <f>IF('2. Aanbestedingen'!$B138="","",COUNTIFS('2. Aanbestedingen'!$Q138:$V138,"Toegepast (eis)")+COUNTIFS('2. Aanbestedingen'!$Q138:$V138,"Toegepast (wens)"))</f>
        <v/>
      </c>
      <c r="X138" s="97" t="str">
        <f t="shared" si="12"/>
        <v/>
      </c>
    </row>
    <row r="139" spans="2:24" x14ac:dyDescent="0.2">
      <c r="B139" s="60"/>
      <c r="C139" s="61"/>
      <c r="D139" s="61"/>
      <c r="E139" s="61"/>
      <c r="F139" s="62"/>
      <c r="G139" s="62"/>
      <c r="H139" s="63"/>
      <c r="I139" s="64"/>
      <c r="J139" s="63"/>
      <c r="K139" s="64"/>
      <c r="L139" s="90" t="str">
        <f t="shared" si="11"/>
        <v/>
      </c>
      <c r="M139" s="66"/>
      <c r="N139" s="63" t="str">
        <f t="shared" si="13"/>
        <v/>
      </c>
      <c r="O139" s="63" t="str">
        <f t="shared" si="14"/>
        <v/>
      </c>
      <c r="P139" s="61" t="str">
        <f t="shared" si="15"/>
        <v/>
      </c>
      <c r="W139" s="90" t="str">
        <f>IF('2. Aanbestedingen'!$B139="","",COUNTIFS('2. Aanbestedingen'!$Q139:$V139,"Toegepast (eis)")+COUNTIFS('2. Aanbestedingen'!$Q139:$V139,"Toegepast (wens)"))</f>
        <v/>
      </c>
      <c r="X139" s="97" t="str">
        <f t="shared" si="12"/>
        <v/>
      </c>
    </row>
    <row r="140" spans="2:24" x14ac:dyDescent="0.2">
      <c r="B140" s="60"/>
      <c r="C140" s="61"/>
      <c r="D140" s="61"/>
      <c r="E140" s="61"/>
      <c r="F140" s="62"/>
      <c r="G140" s="62"/>
      <c r="H140" s="63"/>
      <c r="I140" s="64"/>
      <c r="J140" s="63"/>
      <c r="K140" s="64"/>
      <c r="L140" s="90" t="str">
        <f t="shared" si="11"/>
        <v/>
      </c>
      <c r="M140" s="66"/>
      <c r="N140" s="63" t="str">
        <f t="shared" si="13"/>
        <v/>
      </c>
      <c r="O140" s="63" t="str">
        <f t="shared" si="14"/>
        <v/>
      </c>
      <c r="P140" s="61" t="str">
        <f t="shared" si="15"/>
        <v/>
      </c>
      <c r="W140" s="90" t="str">
        <f>IF('2. Aanbestedingen'!$B140="","",COUNTIFS('2. Aanbestedingen'!$Q140:$V140,"Toegepast (eis)")+COUNTIFS('2. Aanbestedingen'!$Q140:$V140,"Toegepast (wens)"))</f>
        <v/>
      </c>
      <c r="X140" s="97" t="str">
        <f t="shared" si="12"/>
        <v/>
      </c>
    </row>
    <row r="141" spans="2:24" x14ac:dyDescent="0.2">
      <c r="B141" s="60"/>
      <c r="C141" s="61"/>
      <c r="D141" s="61"/>
      <c r="E141" s="61"/>
      <c r="F141" s="62"/>
      <c r="G141" s="62"/>
      <c r="H141" s="63"/>
      <c r="I141" s="64"/>
      <c r="J141" s="63"/>
      <c r="K141" s="64"/>
      <c r="L141" s="90" t="str">
        <f t="shared" si="11"/>
        <v/>
      </c>
      <c r="M141" s="66"/>
      <c r="N141" s="63" t="str">
        <f t="shared" si="13"/>
        <v/>
      </c>
      <c r="O141" s="63" t="str">
        <f t="shared" si="14"/>
        <v/>
      </c>
      <c r="P141" s="61" t="str">
        <f t="shared" si="15"/>
        <v/>
      </c>
      <c r="W141" s="90" t="str">
        <f>IF('2. Aanbestedingen'!$B141="","",COUNTIFS('2. Aanbestedingen'!$Q141:$V141,"Toegepast (eis)")+COUNTIFS('2. Aanbestedingen'!$Q141:$V141,"Toegepast (wens)"))</f>
        <v/>
      </c>
      <c r="X141" s="97" t="str">
        <f t="shared" si="12"/>
        <v/>
      </c>
    </row>
    <row r="142" spans="2:24" x14ac:dyDescent="0.2">
      <c r="B142" s="60"/>
      <c r="C142" s="61"/>
      <c r="D142" s="61"/>
      <c r="E142" s="61"/>
      <c r="F142" s="62"/>
      <c r="G142" s="62"/>
      <c r="H142" s="63"/>
      <c r="I142" s="64"/>
      <c r="J142" s="63"/>
      <c r="K142" s="64"/>
      <c r="L142" s="90" t="str">
        <f t="shared" si="11"/>
        <v/>
      </c>
      <c r="M142" s="66"/>
      <c r="N142" s="63" t="str">
        <f t="shared" si="13"/>
        <v/>
      </c>
      <c r="O142" s="63" t="str">
        <f t="shared" si="14"/>
        <v/>
      </c>
      <c r="P142" s="61" t="str">
        <f t="shared" si="15"/>
        <v/>
      </c>
      <c r="W142" s="90" t="str">
        <f>IF('2. Aanbestedingen'!$B142="","",COUNTIFS('2. Aanbestedingen'!$Q142:$V142,"Toegepast (eis)")+COUNTIFS('2. Aanbestedingen'!$Q142:$V142,"Toegepast (wens)"))</f>
        <v/>
      </c>
      <c r="X142" s="97" t="str">
        <f t="shared" si="12"/>
        <v/>
      </c>
    </row>
    <row r="143" spans="2:24" x14ac:dyDescent="0.2">
      <c r="B143" s="60"/>
      <c r="C143" s="61"/>
      <c r="D143" s="61"/>
      <c r="E143" s="61"/>
      <c r="F143" s="62"/>
      <c r="G143" s="62"/>
      <c r="H143" s="63"/>
      <c r="I143" s="64"/>
      <c r="J143" s="63"/>
      <c r="K143" s="64"/>
      <c r="L143" s="90" t="str">
        <f t="shared" si="11"/>
        <v/>
      </c>
      <c r="M143" s="66"/>
      <c r="N143" s="63" t="str">
        <f t="shared" si="13"/>
        <v/>
      </c>
      <c r="O143" s="63" t="str">
        <f t="shared" si="14"/>
        <v/>
      </c>
      <c r="P143" s="61" t="str">
        <f t="shared" si="15"/>
        <v/>
      </c>
      <c r="W143" s="90" t="str">
        <f>IF('2. Aanbestedingen'!$B143="","",COUNTIFS('2. Aanbestedingen'!$Q143:$V143,"Toegepast (eis)")+COUNTIFS('2. Aanbestedingen'!$Q143:$V143,"Toegepast (wens)"))</f>
        <v/>
      </c>
      <c r="X143" s="97" t="str">
        <f t="shared" si="12"/>
        <v/>
      </c>
    </row>
    <row r="144" spans="2:24" x14ac:dyDescent="0.2">
      <c r="B144" s="60"/>
      <c r="C144" s="61"/>
      <c r="D144" s="61"/>
      <c r="E144" s="61"/>
      <c r="F144" s="62"/>
      <c r="G144" s="62"/>
      <c r="H144" s="63"/>
      <c r="I144" s="64"/>
      <c r="J144" s="63"/>
      <c r="K144" s="64"/>
      <c r="L144" s="90" t="str">
        <f t="shared" si="11"/>
        <v/>
      </c>
      <c r="M144" s="66"/>
      <c r="N144" s="63" t="str">
        <f t="shared" si="13"/>
        <v/>
      </c>
      <c r="O144" s="63" t="str">
        <f t="shared" si="14"/>
        <v/>
      </c>
      <c r="P144" s="61" t="str">
        <f t="shared" si="15"/>
        <v/>
      </c>
      <c r="W144" s="90" t="str">
        <f>IF('2. Aanbestedingen'!$B144="","",COUNTIFS('2. Aanbestedingen'!$Q144:$V144,"Toegepast (eis)")+COUNTIFS('2. Aanbestedingen'!$Q144:$V144,"Toegepast (wens)"))</f>
        <v/>
      </c>
      <c r="X144" s="97" t="str">
        <f t="shared" si="12"/>
        <v/>
      </c>
    </row>
    <row r="145" spans="2:24" x14ac:dyDescent="0.2">
      <c r="B145" s="60"/>
      <c r="C145" s="61"/>
      <c r="D145" s="61"/>
      <c r="E145" s="61"/>
      <c r="F145" s="62"/>
      <c r="G145" s="62"/>
      <c r="H145" s="63"/>
      <c r="I145" s="64"/>
      <c r="J145" s="63"/>
      <c r="K145" s="64"/>
      <c r="L145" s="90" t="str">
        <f t="shared" si="11"/>
        <v/>
      </c>
      <c r="M145" s="66"/>
      <c r="N145" s="63" t="str">
        <f t="shared" si="13"/>
        <v/>
      </c>
      <c r="O145" s="63" t="str">
        <f t="shared" si="14"/>
        <v/>
      </c>
      <c r="P145" s="61" t="str">
        <f t="shared" si="15"/>
        <v/>
      </c>
      <c r="W145" s="90" t="str">
        <f>IF('2. Aanbestedingen'!$B145="","",COUNTIFS('2. Aanbestedingen'!$Q145:$V145,"Toegepast (eis)")+COUNTIFS('2. Aanbestedingen'!$Q145:$V145,"Toegepast (wens)"))</f>
        <v/>
      </c>
      <c r="X145" s="97" t="str">
        <f t="shared" si="12"/>
        <v/>
      </c>
    </row>
    <row r="146" spans="2:24" x14ac:dyDescent="0.2">
      <c r="B146" s="60"/>
      <c r="C146" s="61"/>
      <c r="D146" s="61"/>
      <c r="E146" s="61"/>
      <c r="F146" s="62"/>
      <c r="G146" s="62"/>
      <c r="H146" s="63"/>
      <c r="I146" s="64"/>
      <c r="J146" s="63"/>
      <c r="K146" s="64"/>
      <c r="L146" s="90" t="str">
        <f t="shared" si="11"/>
        <v/>
      </c>
      <c r="M146" s="66"/>
      <c r="N146" s="63" t="str">
        <f t="shared" si="13"/>
        <v/>
      </c>
      <c r="O146" s="63" t="str">
        <f t="shared" si="14"/>
        <v/>
      </c>
      <c r="P146" s="61" t="str">
        <f t="shared" si="15"/>
        <v/>
      </c>
      <c r="W146" s="90" t="str">
        <f>IF('2. Aanbestedingen'!$B146="","",COUNTIFS('2. Aanbestedingen'!$Q146:$V146,"Toegepast (eis)")+COUNTIFS('2. Aanbestedingen'!$Q146:$V146,"Toegepast (wens)"))</f>
        <v/>
      </c>
      <c r="X146" s="97" t="str">
        <f t="shared" si="12"/>
        <v/>
      </c>
    </row>
    <row r="147" spans="2:24" x14ac:dyDescent="0.2">
      <c r="B147" s="60"/>
      <c r="C147" s="61"/>
      <c r="D147" s="61"/>
      <c r="E147" s="61"/>
      <c r="F147" s="62"/>
      <c r="G147" s="62"/>
      <c r="H147" s="63"/>
      <c r="I147" s="64"/>
      <c r="J147" s="63"/>
      <c r="K147" s="64"/>
      <c r="L147" s="90" t="str">
        <f t="shared" si="11"/>
        <v/>
      </c>
      <c r="M147" s="66"/>
      <c r="N147" s="63" t="str">
        <f t="shared" si="13"/>
        <v/>
      </c>
      <c r="O147" s="63" t="str">
        <f t="shared" si="14"/>
        <v/>
      </c>
      <c r="P147" s="61" t="str">
        <f t="shared" si="15"/>
        <v/>
      </c>
      <c r="W147" s="90" t="str">
        <f>IF('2. Aanbestedingen'!$B147="","",COUNTIFS('2. Aanbestedingen'!$Q147:$V147,"Toegepast (eis)")+COUNTIFS('2. Aanbestedingen'!$Q147:$V147,"Toegepast (wens)"))</f>
        <v/>
      </c>
      <c r="X147" s="97" t="str">
        <f t="shared" si="12"/>
        <v/>
      </c>
    </row>
    <row r="148" spans="2:24" x14ac:dyDescent="0.2">
      <c r="B148" s="60"/>
      <c r="C148" s="61"/>
      <c r="D148" s="61"/>
      <c r="E148" s="61"/>
      <c r="F148" s="62"/>
      <c r="G148" s="62"/>
      <c r="H148" s="63"/>
      <c r="I148" s="64"/>
      <c r="J148" s="63"/>
      <c r="K148" s="64"/>
      <c r="L148" s="90" t="str">
        <f t="shared" si="11"/>
        <v/>
      </c>
      <c r="M148" s="66"/>
      <c r="N148" s="63" t="str">
        <f t="shared" si="13"/>
        <v/>
      </c>
      <c r="O148" s="63" t="str">
        <f t="shared" si="14"/>
        <v/>
      </c>
      <c r="P148" s="61" t="str">
        <f t="shared" si="15"/>
        <v/>
      </c>
      <c r="W148" s="90" t="str">
        <f>IF('2. Aanbestedingen'!$B148="","",COUNTIFS('2. Aanbestedingen'!$Q148:$V148,"Toegepast (eis)")+COUNTIFS('2. Aanbestedingen'!$Q148:$V148,"Toegepast (wens)"))</f>
        <v/>
      </c>
      <c r="X148" s="97" t="str">
        <f t="shared" si="12"/>
        <v/>
      </c>
    </row>
    <row r="149" spans="2:24" x14ac:dyDescent="0.2">
      <c r="B149" s="60"/>
      <c r="C149" s="61"/>
      <c r="D149" s="61"/>
      <c r="E149" s="61"/>
      <c r="F149" s="62"/>
      <c r="G149" s="62"/>
      <c r="H149" s="63"/>
      <c r="I149" s="64"/>
      <c r="J149" s="63"/>
      <c r="K149" s="64"/>
      <c r="L149" s="90" t="str">
        <f t="shared" si="11"/>
        <v/>
      </c>
      <c r="M149" s="66"/>
      <c r="N149" s="63" t="str">
        <f t="shared" si="13"/>
        <v/>
      </c>
      <c r="O149" s="63" t="str">
        <f t="shared" si="14"/>
        <v/>
      </c>
      <c r="P149" s="61" t="str">
        <f t="shared" si="15"/>
        <v/>
      </c>
      <c r="W149" s="90" t="str">
        <f>IF('2. Aanbestedingen'!$B149="","",COUNTIFS('2. Aanbestedingen'!$Q149:$V149,"Toegepast (eis)")+COUNTIFS('2. Aanbestedingen'!$Q149:$V149,"Toegepast (wens)"))</f>
        <v/>
      </c>
      <c r="X149" s="97" t="str">
        <f t="shared" si="12"/>
        <v/>
      </c>
    </row>
    <row r="150" spans="2:24" x14ac:dyDescent="0.2">
      <c r="B150" s="60"/>
      <c r="C150" s="61"/>
      <c r="D150" s="61"/>
      <c r="E150" s="61"/>
      <c r="F150" s="62"/>
      <c r="G150" s="62"/>
      <c r="H150" s="63"/>
      <c r="I150" s="64"/>
      <c r="J150" s="63"/>
      <c r="K150" s="64"/>
      <c r="L150" s="90" t="str">
        <f t="shared" ref="L150:L213" si="16">IF(B150="","",COUNTIFS(F150:K150,"Ja"))</f>
        <v/>
      </c>
      <c r="M150" s="66"/>
      <c r="N150" s="63" t="str">
        <f t="shared" si="13"/>
        <v/>
      </c>
      <c r="O150" s="63" t="str">
        <f t="shared" si="14"/>
        <v/>
      </c>
      <c r="P150" s="61" t="str">
        <f t="shared" si="15"/>
        <v/>
      </c>
      <c r="W150" s="90" t="str">
        <f>IF('2. Aanbestedingen'!$B150="","",COUNTIFS('2. Aanbestedingen'!$Q150:$V150,"Toegepast (eis)")+COUNTIFS('2. Aanbestedingen'!$Q150:$V150,"Toegepast (wens)"))</f>
        <v/>
      </c>
      <c r="X150" s="97" t="str">
        <f t="shared" si="12"/>
        <v/>
      </c>
    </row>
    <row r="151" spans="2:24" x14ac:dyDescent="0.2">
      <c r="B151" s="60"/>
      <c r="C151" s="61"/>
      <c r="D151" s="61"/>
      <c r="E151" s="61"/>
      <c r="F151" s="62"/>
      <c r="G151" s="62"/>
      <c r="H151" s="63"/>
      <c r="I151" s="64"/>
      <c r="J151" s="63"/>
      <c r="K151" s="64"/>
      <c r="L151" s="90" t="str">
        <f t="shared" si="16"/>
        <v/>
      </c>
      <c r="M151" s="66"/>
      <c r="N151" s="63" t="str">
        <f t="shared" si="13"/>
        <v/>
      </c>
      <c r="O151" s="63" t="str">
        <f t="shared" si="14"/>
        <v/>
      </c>
      <c r="P151" s="61" t="str">
        <f t="shared" si="15"/>
        <v/>
      </c>
      <c r="W151" s="90" t="str">
        <f>IF('2. Aanbestedingen'!$B151="","",COUNTIFS('2. Aanbestedingen'!$Q151:$V151,"Toegepast (eis)")+COUNTIFS('2. Aanbestedingen'!$Q151:$V151,"Toegepast (wens)"))</f>
        <v/>
      </c>
      <c r="X151" s="97" t="str">
        <f t="shared" si="12"/>
        <v/>
      </c>
    </row>
    <row r="152" spans="2:24" x14ac:dyDescent="0.2">
      <c r="B152" s="60"/>
      <c r="C152" s="61"/>
      <c r="D152" s="61"/>
      <c r="E152" s="61"/>
      <c r="F152" s="62"/>
      <c r="G152" s="62"/>
      <c r="H152" s="63"/>
      <c r="I152" s="64"/>
      <c r="J152" s="63"/>
      <c r="K152" s="64"/>
      <c r="L152" s="90" t="str">
        <f t="shared" si="16"/>
        <v/>
      </c>
      <c r="M152" s="66"/>
      <c r="N152" s="63" t="str">
        <f t="shared" si="13"/>
        <v/>
      </c>
      <c r="O152" s="63" t="str">
        <f t="shared" si="14"/>
        <v/>
      </c>
      <c r="P152" s="61" t="str">
        <f t="shared" si="15"/>
        <v/>
      </c>
      <c r="W152" s="90" t="str">
        <f>IF('2. Aanbestedingen'!$B152="","",COUNTIFS('2. Aanbestedingen'!$Q152:$V152,"Toegepast (eis)")+COUNTIFS('2. Aanbestedingen'!$Q152:$V152,"Toegepast (wens)"))</f>
        <v/>
      </c>
      <c r="X152" s="97" t="str">
        <f t="shared" si="12"/>
        <v/>
      </c>
    </row>
    <row r="153" spans="2:24" x14ac:dyDescent="0.2">
      <c r="B153" s="60"/>
      <c r="C153" s="61"/>
      <c r="D153" s="61"/>
      <c r="E153" s="61"/>
      <c r="F153" s="62"/>
      <c r="G153" s="62"/>
      <c r="H153" s="63"/>
      <c r="I153" s="64"/>
      <c r="J153" s="63"/>
      <c r="K153" s="64"/>
      <c r="L153" s="90" t="str">
        <f t="shared" si="16"/>
        <v/>
      </c>
      <c r="M153" s="66"/>
      <c r="N153" s="63" t="str">
        <f t="shared" si="13"/>
        <v/>
      </c>
      <c r="O153" s="63" t="str">
        <f t="shared" si="14"/>
        <v/>
      </c>
      <c r="P153" s="61" t="str">
        <f t="shared" si="15"/>
        <v/>
      </c>
      <c r="W153" s="90" t="str">
        <f>IF('2. Aanbestedingen'!$B153="","",COUNTIFS('2. Aanbestedingen'!$Q153:$V153,"Toegepast (eis)")+COUNTIFS('2. Aanbestedingen'!$Q153:$V153,"Toegepast (wens)"))</f>
        <v/>
      </c>
      <c r="X153" s="97" t="str">
        <f t="shared" si="12"/>
        <v/>
      </c>
    </row>
    <row r="154" spans="2:24" x14ac:dyDescent="0.2">
      <c r="B154" s="60"/>
      <c r="C154" s="61"/>
      <c r="D154" s="61"/>
      <c r="E154" s="61"/>
      <c r="F154" s="62"/>
      <c r="G154" s="62"/>
      <c r="H154" s="63"/>
      <c r="I154" s="64"/>
      <c r="J154" s="63"/>
      <c r="K154" s="64"/>
      <c r="L154" s="90" t="str">
        <f t="shared" si="16"/>
        <v/>
      </c>
      <c r="M154" s="66"/>
      <c r="N154" s="63" t="str">
        <f t="shared" si="13"/>
        <v/>
      </c>
      <c r="O154" s="63" t="str">
        <f t="shared" si="14"/>
        <v/>
      </c>
      <c r="P154" s="61" t="str">
        <f t="shared" si="15"/>
        <v/>
      </c>
      <c r="W154" s="90" t="str">
        <f>IF('2. Aanbestedingen'!$B154="","",COUNTIFS('2. Aanbestedingen'!$Q154:$V154,"Toegepast (eis)")+COUNTIFS('2. Aanbestedingen'!$Q154:$V154,"Toegepast (wens)"))</f>
        <v/>
      </c>
      <c r="X154" s="97" t="str">
        <f t="shared" si="12"/>
        <v/>
      </c>
    </row>
    <row r="155" spans="2:24" x14ac:dyDescent="0.2">
      <c r="B155" s="60"/>
      <c r="C155" s="61"/>
      <c r="D155" s="61"/>
      <c r="E155" s="61"/>
      <c r="F155" s="62"/>
      <c r="G155" s="62"/>
      <c r="H155" s="63"/>
      <c r="I155" s="64"/>
      <c r="J155" s="63"/>
      <c r="K155" s="64"/>
      <c r="L155" s="90" t="str">
        <f t="shared" si="16"/>
        <v/>
      </c>
      <c r="M155" s="66"/>
      <c r="N155" s="63" t="str">
        <f t="shared" si="13"/>
        <v/>
      </c>
      <c r="O155" s="63" t="str">
        <f t="shared" si="14"/>
        <v/>
      </c>
      <c r="P155" s="61" t="str">
        <f t="shared" si="15"/>
        <v/>
      </c>
      <c r="W155" s="90" t="str">
        <f>IF('2. Aanbestedingen'!$B155="","",COUNTIFS('2. Aanbestedingen'!$Q155:$V155,"Toegepast (eis)")+COUNTIFS('2. Aanbestedingen'!$Q155:$V155,"Toegepast (wens)"))</f>
        <v/>
      </c>
      <c r="X155" s="97" t="str">
        <f t="shared" si="12"/>
        <v/>
      </c>
    </row>
    <row r="156" spans="2:24" x14ac:dyDescent="0.2">
      <c r="B156" s="60"/>
      <c r="C156" s="61"/>
      <c r="D156" s="61"/>
      <c r="E156" s="61"/>
      <c r="F156" s="62"/>
      <c r="G156" s="62"/>
      <c r="H156" s="63"/>
      <c r="I156" s="64"/>
      <c r="J156" s="63"/>
      <c r="K156" s="64"/>
      <c r="L156" s="90" t="str">
        <f t="shared" si="16"/>
        <v/>
      </c>
      <c r="M156" s="66"/>
      <c r="N156" s="63" t="str">
        <f t="shared" si="13"/>
        <v/>
      </c>
      <c r="O156" s="63" t="str">
        <f t="shared" si="14"/>
        <v/>
      </c>
      <c r="P156" s="61" t="str">
        <f t="shared" si="15"/>
        <v/>
      </c>
      <c r="W156" s="90" t="str">
        <f>IF('2. Aanbestedingen'!$B156="","",COUNTIFS('2. Aanbestedingen'!$Q156:$V156,"Toegepast (eis)")+COUNTIFS('2. Aanbestedingen'!$Q156:$V156,"Toegepast (wens)"))</f>
        <v/>
      </c>
      <c r="X156" s="97" t="str">
        <f t="shared" si="12"/>
        <v/>
      </c>
    </row>
    <row r="157" spans="2:24" x14ac:dyDescent="0.2">
      <c r="B157" s="60"/>
      <c r="C157" s="61"/>
      <c r="D157" s="61"/>
      <c r="E157" s="61"/>
      <c r="F157" s="62"/>
      <c r="G157" s="62"/>
      <c r="H157" s="63"/>
      <c r="I157" s="64"/>
      <c r="J157" s="63"/>
      <c r="K157" s="64"/>
      <c r="L157" s="90" t="str">
        <f t="shared" si="16"/>
        <v/>
      </c>
      <c r="M157" s="66"/>
      <c r="N157" s="63" t="str">
        <f t="shared" si="13"/>
        <v/>
      </c>
      <c r="O157" s="63" t="str">
        <f t="shared" si="14"/>
        <v/>
      </c>
      <c r="P157" s="61" t="str">
        <f t="shared" si="15"/>
        <v/>
      </c>
      <c r="W157" s="90" t="str">
        <f>IF('2. Aanbestedingen'!$B157="","",COUNTIFS('2. Aanbestedingen'!$Q157:$V157,"Toegepast (eis)")+COUNTIFS('2. Aanbestedingen'!$Q157:$V157,"Toegepast (wens)"))</f>
        <v/>
      </c>
      <c r="X157" s="97" t="str">
        <f t="shared" si="12"/>
        <v/>
      </c>
    </row>
    <row r="158" spans="2:24" x14ac:dyDescent="0.2">
      <c r="B158" s="60"/>
      <c r="C158" s="61"/>
      <c r="D158" s="61"/>
      <c r="E158" s="61"/>
      <c r="F158" s="62"/>
      <c r="G158" s="62"/>
      <c r="H158" s="63"/>
      <c r="I158" s="64"/>
      <c r="J158" s="63"/>
      <c r="K158" s="64"/>
      <c r="L158" s="90" t="str">
        <f t="shared" si="16"/>
        <v/>
      </c>
      <c r="M158" s="66"/>
      <c r="N158" s="63" t="str">
        <f t="shared" si="13"/>
        <v/>
      </c>
      <c r="O158" s="63" t="str">
        <f t="shared" si="14"/>
        <v/>
      </c>
      <c r="P158" s="61" t="str">
        <f t="shared" si="15"/>
        <v/>
      </c>
      <c r="W158" s="90" t="str">
        <f>IF('2. Aanbestedingen'!$B158="","",COUNTIFS('2. Aanbestedingen'!$Q158:$V158,"Toegepast (eis)")+COUNTIFS('2. Aanbestedingen'!$Q158:$V158,"Toegepast (wens)"))</f>
        <v/>
      </c>
      <c r="X158" s="97" t="str">
        <f t="shared" si="12"/>
        <v/>
      </c>
    </row>
    <row r="159" spans="2:24" x14ac:dyDescent="0.2">
      <c r="B159" s="60"/>
      <c r="C159" s="61"/>
      <c r="D159" s="61"/>
      <c r="E159" s="61"/>
      <c r="F159" s="62"/>
      <c r="G159" s="62"/>
      <c r="H159" s="63"/>
      <c r="I159" s="64"/>
      <c r="J159" s="63"/>
      <c r="K159" s="64"/>
      <c r="L159" s="90" t="str">
        <f t="shared" si="16"/>
        <v/>
      </c>
      <c r="M159" s="66"/>
      <c r="N159" s="63" t="str">
        <f t="shared" si="13"/>
        <v/>
      </c>
      <c r="O159" s="63" t="str">
        <f t="shared" si="14"/>
        <v/>
      </c>
      <c r="P159" s="61" t="str">
        <f t="shared" si="15"/>
        <v/>
      </c>
      <c r="W159" s="90" t="str">
        <f>IF('2. Aanbestedingen'!$B159="","",COUNTIFS('2. Aanbestedingen'!$Q159:$V159,"Toegepast (eis)")+COUNTIFS('2. Aanbestedingen'!$Q159:$V159,"Toegepast (wens)"))</f>
        <v/>
      </c>
      <c r="X159" s="97" t="str">
        <f t="shared" si="12"/>
        <v/>
      </c>
    </row>
    <row r="160" spans="2:24" x14ac:dyDescent="0.2">
      <c r="B160" s="60"/>
      <c r="C160" s="61"/>
      <c r="D160" s="61"/>
      <c r="E160" s="61"/>
      <c r="F160" s="62"/>
      <c r="G160" s="62"/>
      <c r="H160" s="63"/>
      <c r="I160" s="64"/>
      <c r="J160" s="63"/>
      <c r="K160" s="64"/>
      <c r="L160" s="90" t="str">
        <f t="shared" si="16"/>
        <v/>
      </c>
      <c r="M160" s="66"/>
      <c r="N160" s="63" t="str">
        <f t="shared" si="13"/>
        <v/>
      </c>
      <c r="O160" s="63" t="str">
        <f t="shared" si="14"/>
        <v/>
      </c>
      <c r="P160" s="61" t="str">
        <f t="shared" si="15"/>
        <v/>
      </c>
      <c r="W160" s="90" t="str">
        <f>IF('2. Aanbestedingen'!$B160="","",COUNTIFS('2. Aanbestedingen'!$Q160:$V160,"Toegepast (eis)")+COUNTIFS('2. Aanbestedingen'!$Q160:$V160,"Toegepast (wens)"))</f>
        <v/>
      </c>
      <c r="X160" s="97" t="str">
        <f t="shared" si="12"/>
        <v/>
      </c>
    </row>
    <row r="161" spans="2:24" x14ac:dyDescent="0.2">
      <c r="B161" s="60"/>
      <c r="C161" s="61"/>
      <c r="D161" s="61"/>
      <c r="E161" s="61"/>
      <c r="F161" s="62"/>
      <c r="G161" s="62"/>
      <c r="H161" s="63"/>
      <c r="I161" s="64"/>
      <c r="J161" s="63"/>
      <c r="K161" s="64"/>
      <c r="L161" s="90" t="str">
        <f t="shared" si="16"/>
        <v/>
      </c>
      <c r="M161" s="66"/>
      <c r="N161" s="63" t="str">
        <f t="shared" si="13"/>
        <v/>
      </c>
      <c r="O161" s="63" t="str">
        <f t="shared" si="14"/>
        <v/>
      </c>
      <c r="P161" s="61" t="str">
        <f t="shared" si="15"/>
        <v/>
      </c>
      <c r="W161" s="90" t="str">
        <f>IF('2. Aanbestedingen'!$B161="","",COUNTIFS('2. Aanbestedingen'!$Q161:$V161,"Toegepast (eis)")+COUNTIFS('2. Aanbestedingen'!$Q161:$V161,"Toegepast (wens)"))</f>
        <v/>
      </c>
      <c r="X161" s="97" t="str">
        <f t="shared" si="12"/>
        <v/>
      </c>
    </row>
    <row r="162" spans="2:24" x14ac:dyDescent="0.2">
      <c r="B162" s="60"/>
      <c r="C162" s="61"/>
      <c r="D162" s="61"/>
      <c r="E162" s="61"/>
      <c r="F162" s="62"/>
      <c r="G162" s="62"/>
      <c r="H162" s="63"/>
      <c r="I162" s="64"/>
      <c r="J162" s="63"/>
      <c r="K162" s="64"/>
      <c r="L162" s="90" t="str">
        <f t="shared" si="16"/>
        <v/>
      </c>
      <c r="M162" s="66"/>
      <c r="N162" s="63" t="str">
        <f t="shared" si="13"/>
        <v/>
      </c>
      <c r="O162" s="63" t="str">
        <f t="shared" si="14"/>
        <v/>
      </c>
      <c r="P162" s="61" t="str">
        <f t="shared" si="15"/>
        <v/>
      </c>
      <c r="W162" s="90" t="str">
        <f>IF('2. Aanbestedingen'!$B162="","",COUNTIFS('2. Aanbestedingen'!$Q162:$V162,"Toegepast (eis)")+COUNTIFS('2. Aanbestedingen'!$Q162:$V162,"Toegepast (wens)"))</f>
        <v/>
      </c>
      <c r="X162" s="97" t="str">
        <f t="shared" si="12"/>
        <v/>
      </c>
    </row>
    <row r="163" spans="2:24" x14ac:dyDescent="0.2">
      <c r="B163" s="60"/>
      <c r="C163" s="61"/>
      <c r="D163" s="61"/>
      <c r="E163" s="61"/>
      <c r="F163" s="62"/>
      <c r="G163" s="62"/>
      <c r="H163" s="63"/>
      <c r="I163" s="64"/>
      <c r="J163" s="63"/>
      <c r="K163" s="64"/>
      <c r="L163" s="90" t="str">
        <f t="shared" si="16"/>
        <v/>
      </c>
      <c r="M163" s="66"/>
      <c r="N163" s="63" t="str">
        <f t="shared" si="13"/>
        <v/>
      </c>
      <c r="O163" s="63" t="str">
        <f t="shared" si="14"/>
        <v/>
      </c>
      <c r="P163" s="61" t="str">
        <f t="shared" si="15"/>
        <v/>
      </c>
      <c r="W163" s="90" t="str">
        <f>IF('2. Aanbestedingen'!$B163="","",COUNTIFS('2. Aanbestedingen'!$Q163:$V163,"Toegepast (eis)")+COUNTIFS('2. Aanbestedingen'!$Q163:$V163,"Toegepast (wens)"))</f>
        <v/>
      </c>
      <c r="X163" s="97" t="str">
        <f t="shared" si="12"/>
        <v/>
      </c>
    </row>
    <row r="164" spans="2:24" x14ac:dyDescent="0.2">
      <c r="B164" s="60"/>
      <c r="C164" s="61"/>
      <c r="D164" s="61"/>
      <c r="E164" s="61"/>
      <c r="F164" s="62"/>
      <c r="G164" s="62"/>
      <c r="H164" s="63"/>
      <c r="I164" s="64"/>
      <c r="J164" s="63"/>
      <c r="K164" s="64"/>
      <c r="L164" s="90" t="str">
        <f t="shared" si="16"/>
        <v/>
      </c>
      <c r="M164" s="66"/>
      <c r="N164" s="63" t="str">
        <f t="shared" si="13"/>
        <v/>
      </c>
      <c r="O164" s="63" t="str">
        <f t="shared" si="14"/>
        <v/>
      </c>
      <c r="P164" s="61" t="str">
        <f t="shared" si="15"/>
        <v/>
      </c>
      <c r="W164" s="90" t="str">
        <f>IF('2. Aanbestedingen'!$B164="","",COUNTIFS('2. Aanbestedingen'!$Q164:$V164,"Toegepast (eis)")+COUNTIFS('2. Aanbestedingen'!$Q164:$V164,"Toegepast (wens)"))</f>
        <v/>
      </c>
      <c r="X164" s="97" t="str">
        <f t="shared" si="12"/>
        <v/>
      </c>
    </row>
    <row r="165" spans="2:24" x14ac:dyDescent="0.2">
      <c r="B165" s="60"/>
      <c r="C165" s="61"/>
      <c r="D165" s="61"/>
      <c r="E165" s="61"/>
      <c r="F165" s="62"/>
      <c r="G165" s="62"/>
      <c r="H165" s="63"/>
      <c r="I165" s="64"/>
      <c r="J165" s="63"/>
      <c r="K165" s="64"/>
      <c r="L165" s="90" t="str">
        <f t="shared" si="16"/>
        <v/>
      </c>
      <c r="M165" s="66"/>
      <c r="N165" s="63" t="str">
        <f t="shared" si="13"/>
        <v/>
      </c>
      <c r="O165" s="63" t="str">
        <f t="shared" si="14"/>
        <v/>
      </c>
      <c r="P165" s="61" t="str">
        <f t="shared" si="15"/>
        <v/>
      </c>
      <c r="W165" s="90" t="str">
        <f>IF('2. Aanbestedingen'!$B165="","",COUNTIFS('2. Aanbestedingen'!$Q165:$V165,"Toegepast (eis)")+COUNTIFS('2. Aanbestedingen'!$Q165:$V165,"Toegepast (wens)"))</f>
        <v/>
      </c>
      <c r="X165" s="97" t="str">
        <f t="shared" si="12"/>
        <v/>
      </c>
    </row>
    <row r="166" spans="2:24" x14ac:dyDescent="0.2">
      <c r="B166" s="60"/>
      <c r="C166" s="61"/>
      <c r="D166" s="61"/>
      <c r="E166" s="61"/>
      <c r="F166" s="62"/>
      <c r="G166" s="62"/>
      <c r="H166" s="63"/>
      <c r="I166" s="64"/>
      <c r="J166" s="63"/>
      <c r="K166" s="64"/>
      <c r="L166" s="90" t="str">
        <f t="shared" si="16"/>
        <v/>
      </c>
      <c r="M166" s="66"/>
      <c r="N166" s="63" t="str">
        <f t="shared" si="13"/>
        <v/>
      </c>
      <c r="O166" s="63" t="str">
        <f t="shared" si="14"/>
        <v/>
      </c>
      <c r="P166" s="61" t="str">
        <f t="shared" si="15"/>
        <v/>
      </c>
      <c r="W166" s="90" t="str">
        <f>IF('2. Aanbestedingen'!$B166="","",COUNTIFS('2. Aanbestedingen'!$Q166:$V166,"Toegepast (eis)")+COUNTIFS('2. Aanbestedingen'!$Q166:$V166,"Toegepast (wens)"))</f>
        <v/>
      </c>
      <c r="X166" s="97" t="str">
        <f t="shared" si="12"/>
        <v/>
      </c>
    </row>
    <row r="167" spans="2:24" x14ac:dyDescent="0.2">
      <c r="B167" s="60"/>
      <c r="C167" s="61"/>
      <c r="D167" s="61"/>
      <c r="E167" s="61"/>
      <c r="F167" s="62"/>
      <c r="G167" s="62"/>
      <c r="H167" s="63"/>
      <c r="I167" s="64"/>
      <c r="J167" s="63"/>
      <c r="K167" s="64"/>
      <c r="L167" s="90" t="str">
        <f t="shared" si="16"/>
        <v/>
      </c>
      <c r="M167" s="66"/>
      <c r="N167" s="63" t="str">
        <f t="shared" si="13"/>
        <v/>
      </c>
      <c r="O167" s="63" t="str">
        <f t="shared" si="14"/>
        <v/>
      </c>
      <c r="P167" s="61" t="str">
        <f t="shared" si="15"/>
        <v/>
      </c>
      <c r="W167" s="90" t="str">
        <f>IF('2. Aanbestedingen'!$B167="","",COUNTIFS('2. Aanbestedingen'!$Q167:$V167,"Toegepast (eis)")+COUNTIFS('2. Aanbestedingen'!$Q167:$V167,"Toegepast (wens)"))</f>
        <v/>
      </c>
      <c r="X167" s="97" t="str">
        <f t="shared" si="12"/>
        <v/>
      </c>
    </row>
    <row r="168" spans="2:24" x14ac:dyDescent="0.2">
      <c r="B168" s="60"/>
      <c r="C168" s="61"/>
      <c r="D168" s="61"/>
      <c r="E168" s="61"/>
      <c r="F168" s="62"/>
      <c r="G168" s="62"/>
      <c r="H168" s="63"/>
      <c r="I168" s="64"/>
      <c r="J168" s="63"/>
      <c r="K168" s="64"/>
      <c r="L168" s="90" t="str">
        <f t="shared" si="16"/>
        <v/>
      </c>
      <c r="M168" s="66"/>
      <c r="N168" s="63" t="str">
        <f t="shared" si="13"/>
        <v/>
      </c>
      <c r="O168" s="63" t="str">
        <f t="shared" si="14"/>
        <v/>
      </c>
      <c r="P168" s="61" t="str">
        <f t="shared" si="15"/>
        <v/>
      </c>
      <c r="W168" s="90" t="str">
        <f>IF('2. Aanbestedingen'!$B168="","",COUNTIFS('2. Aanbestedingen'!$Q168:$V168,"Toegepast (eis)")+COUNTIFS('2. Aanbestedingen'!$Q168:$V168,"Toegepast (wens)"))</f>
        <v/>
      </c>
      <c r="X168" s="97" t="str">
        <f t="shared" si="12"/>
        <v/>
      </c>
    </row>
    <row r="169" spans="2:24" x14ac:dyDescent="0.2">
      <c r="B169" s="60"/>
      <c r="C169" s="61"/>
      <c r="D169" s="61"/>
      <c r="E169" s="61"/>
      <c r="F169" s="62"/>
      <c r="G169" s="62"/>
      <c r="H169" s="63"/>
      <c r="I169" s="64"/>
      <c r="J169" s="63"/>
      <c r="K169" s="64"/>
      <c r="L169" s="90" t="str">
        <f t="shared" si="16"/>
        <v/>
      </c>
      <c r="M169" s="66"/>
      <c r="N169" s="63" t="str">
        <f t="shared" si="13"/>
        <v/>
      </c>
      <c r="O169" s="63" t="str">
        <f t="shared" si="14"/>
        <v/>
      </c>
      <c r="P169" s="61" t="str">
        <f t="shared" si="15"/>
        <v/>
      </c>
      <c r="W169" s="90" t="str">
        <f>IF('2. Aanbestedingen'!$B169="","",COUNTIFS('2. Aanbestedingen'!$Q169:$V169,"Toegepast (eis)")+COUNTIFS('2. Aanbestedingen'!$Q169:$V169,"Toegepast (wens)"))</f>
        <v/>
      </c>
      <c r="X169" s="97" t="str">
        <f t="shared" si="12"/>
        <v/>
      </c>
    </row>
    <row r="170" spans="2:24" x14ac:dyDescent="0.2">
      <c r="B170" s="60"/>
      <c r="C170" s="61"/>
      <c r="D170" s="61"/>
      <c r="E170" s="61"/>
      <c r="F170" s="62"/>
      <c r="G170" s="62"/>
      <c r="H170" s="63"/>
      <c r="I170" s="64"/>
      <c r="J170" s="63"/>
      <c r="K170" s="64"/>
      <c r="L170" s="90" t="str">
        <f t="shared" si="16"/>
        <v/>
      </c>
      <c r="M170" s="66"/>
      <c r="N170" s="63" t="str">
        <f t="shared" si="13"/>
        <v/>
      </c>
      <c r="O170" s="63" t="str">
        <f t="shared" si="14"/>
        <v/>
      </c>
      <c r="P170" s="61" t="str">
        <f t="shared" si="15"/>
        <v/>
      </c>
      <c r="W170" s="90" t="str">
        <f>IF('2. Aanbestedingen'!$B170="","",COUNTIFS('2. Aanbestedingen'!$Q170:$V170,"Toegepast (eis)")+COUNTIFS('2. Aanbestedingen'!$Q170:$V170,"Toegepast (wens)"))</f>
        <v/>
      </c>
      <c r="X170" s="97" t="str">
        <f t="shared" si="12"/>
        <v/>
      </c>
    </row>
    <row r="171" spans="2:24" x14ac:dyDescent="0.2">
      <c r="B171" s="60"/>
      <c r="C171" s="61"/>
      <c r="D171" s="61"/>
      <c r="E171" s="61"/>
      <c r="F171" s="62"/>
      <c r="G171" s="62"/>
      <c r="H171" s="63"/>
      <c r="I171" s="64"/>
      <c r="J171" s="63"/>
      <c r="K171" s="64"/>
      <c r="L171" s="90" t="str">
        <f t="shared" si="16"/>
        <v/>
      </c>
      <c r="M171" s="66"/>
      <c r="N171" s="63" t="str">
        <f t="shared" si="13"/>
        <v/>
      </c>
      <c r="O171" s="63" t="str">
        <f t="shared" si="14"/>
        <v/>
      </c>
      <c r="P171" s="61" t="str">
        <f t="shared" si="15"/>
        <v/>
      </c>
      <c r="W171" s="90" t="str">
        <f>IF('2. Aanbestedingen'!$B171="","",COUNTIFS('2. Aanbestedingen'!$Q171:$V171,"Toegepast (eis)")+COUNTIFS('2. Aanbestedingen'!$Q171:$V171,"Toegepast (wens)"))</f>
        <v/>
      </c>
      <c r="X171" s="97" t="str">
        <f t="shared" si="12"/>
        <v/>
      </c>
    </row>
    <row r="172" spans="2:24" x14ac:dyDescent="0.2">
      <c r="B172" s="60"/>
      <c r="C172" s="61"/>
      <c r="D172" s="61"/>
      <c r="E172" s="61"/>
      <c r="F172" s="62"/>
      <c r="G172" s="62"/>
      <c r="H172" s="63"/>
      <c r="I172" s="64"/>
      <c r="J172" s="63"/>
      <c r="K172" s="64"/>
      <c r="L172" s="90" t="str">
        <f t="shared" si="16"/>
        <v/>
      </c>
      <c r="M172" s="66"/>
      <c r="N172" s="63" t="str">
        <f t="shared" si="13"/>
        <v/>
      </c>
      <c r="O172" s="63" t="str">
        <f t="shared" si="14"/>
        <v/>
      </c>
      <c r="P172" s="61" t="str">
        <f t="shared" si="15"/>
        <v/>
      </c>
      <c r="W172" s="90" t="str">
        <f>IF('2. Aanbestedingen'!$B172="","",COUNTIFS('2. Aanbestedingen'!$Q172:$V172,"Toegepast (eis)")+COUNTIFS('2. Aanbestedingen'!$Q172:$V172,"Toegepast (wens)"))</f>
        <v/>
      </c>
      <c r="X172" s="97" t="str">
        <f t="shared" si="12"/>
        <v/>
      </c>
    </row>
    <row r="173" spans="2:24" x14ac:dyDescent="0.2">
      <c r="B173" s="60"/>
      <c r="C173" s="61"/>
      <c r="D173" s="61"/>
      <c r="E173" s="61"/>
      <c r="F173" s="62"/>
      <c r="G173" s="62"/>
      <c r="H173" s="63"/>
      <c r="I173" s="64"/>
      <c r="J173" s="63"/>
      <c r="K173" s="64"/>
      <c r="L173" s="90" t="str">
        <f t="shared" si="16"/>
        <v/>
      </c>
      <c r="M173" s="66"/>
      <c r="N173" s="63" t="str">
        <f t="shared" si="13"/>
        <v/>
      </c>
      <c r="O173" s="63" t="str">
        <f t="shared" si="14"/>
        <v/>
      </c>
      <c r="P173" s="61" t="str">
        <f t="shared" si="15"/>
        <v/>
      </c>
      <c r="W173" s="90" t="str">
        <f>IF('2. Aanbestedingen'!$B173="","",COUNTIFS('2. Aanbestedingen'!$Q173:$V173,"Toegepast (eis)")+COUNTIFS('2. Aanbestedingen'!$Q173:$V173,"Toegepast (wens)"))</f>
        <v/>
      </c>
      <c r="X173" s="97" t="str">
        <f t="shared" si="12"/>
        <v/>
      </c>
    </row>
    <row r="174" spans="2:24" x14ac:dyDescent="0.2">
      <c r="B174" s="60"/>
      <c r="C174" s="61"/>
      <c r="D174" s="61"/>
      <c r="E174" s="61"/>
      <c r="F174" s="62"/>
      <c r="G174" s="62"/>
      <c r="H174" s="63"/>
      <c r="I174" s="64"/>
      <c r="J174" s="63"/>
      <c r="K174" s="64"/>
      <c r="L174" s="90" t="str">
        <f t="shared" si="16"/>
        <v/>
      </c>
      <c r="M174" s="66"/>
      <c r="N174" s="63" t="str">
        <f t="shared" si="13"/>
        <v/>
      </c>
      <c r="O174" s="63" t="str">
        <f t="shared" si="14"/>
        <v/>
      </c>
      <c r="P174" s="61" t="str">
        <f t="shared" si="15"/>
        <v/>
      </c>
      <c r="W174" s="90" t="str">
        <f>IF('2. Aanbestedingen'!$B174="","",COUNTIFS('2. Aanbestedingen'!$Q174:$V174,"Toegepast (eis)")+COUNTIFS('2. Aanbestedingen'!$Q174:$V174,"Toegepast (wens)"))</f>
        <v/>
      </c>
      <c r="X174" s="97" t="str">
        <f t="shared" si="12"/>
        <v/>
      </c>
    </row>
    <row r="175" spans="2:24" x14ac:dyDescent="0.2">
      <c r="B175" s="60"/>
      <c r="C175" s="61"/>
      <c r="D175" s="61"/>
      <c r="E175" s="61"/>
      <c r="F175" s="62"/>
      <c r="G175" s="62"/>
      <c r="H175" s="63"/>
      <c r="I175" s="64"/>
      <c r="J175" s="63"/>
      <c r="K175" s="64"/>
      <c r="L175" s="90" t="str">
        <f t="shared" si="16"/>
        <v/>
      </c>
      <c r="M175" s="66"/>
      <c r="N175" s="63" t="str">
        <f t="shared" si="13"/>
        <v/>
      </c>
      <c r="O175" s="63" t="str">
        <f t="shared" si="14"/>
        <v/>
      </c>
      <c r="P175" s="61" t="str">
        <f t="shared" si="15"/>
        <v/>
      </c>
      <c r="W175" s="90" t="str">
        <f>IF('2. Aanbestedingen'!$B175="","",COUNTIFS('2. Aanbestedingen'!$Q175:$V175,"Toegepast (eis)")+COUNTIFS('2. Aanbestedingen'!$Q175:$V175,"Toegepast (wens)"))</f>
        <v/>
      </c>
      <c r="X175" s="97" t="str">
        <f t="shared" si="12"/>
        <v/>
      </c>
    </row>
    <row r="176" spans="2:24" x14ac:dyDescent="0.2">
      <c r="B176" s="60"/>
      <c r="C176" s="61"/>
      <c r="D176" s="61"/>
      <c r="E176" s="61"/>
      <c r="F176" s="62"/>
      <c r="G176" s="62"/>
      <c r="H176" s="63"/>
      <c r="I176" s="64"/>
      <c r="J176" s="63"/>
      <c r="K176" s="64"/>
      <c r="L176" s="90" t="str">
        <f t="shared" si="16"/>
        <v/>
      </c>
      <c r="M176" s="66"/>
      <c r="N176" s="63" t="str">
        <f t="shared" si="13"/>
        <v/>
      </c>
      <c r="O176" s="63" t="str">
        <f t="shared" si="14"/>
        <v/>
      </c>
      <c r="P176" s="61" t="str">
        <f t="shared" si="15"/>
        <v/>
      </c>
      <c r="W176" s="90" t="str">
        <f>IF('2. Aanbestedingen'!$B176="","",COUNTIFS('2. Aanbestedingen'!$Q176:$V176,"Toegepast (eis)")+COUNTIFS('2. Aanbestedingen'!$Q176:$V176,"Toegepast (wens)"))</f>
        <v/>
      </c>
      <c r="X176" s="97" t="str">
        <f t="shared" si="12"/>
        <v/>
      </c>
    </row>
    <row r="177" spans="2:24" x14ac:dyDescent="0.2">
      <c r="B177" s="60"/>
      <c r="C177" s="61"/>
      <c r="D177" s="61"/>
      <c r="E177" s="61"/>
      <c r="F177" s="62"/>
      <c r="G177" s="62"/>
      <c r="H177" s="63"/>
      <c r="I177" s="64"/>
      <c r="J177" s="63"/>
      <c r="K177" s="64"/>
      <c r="L177" s="90" t="str">
        <f t="shared" si="16"/>
        <v/>
      </c>
      <c r="M177" s="66"/>
      <c r="N177" s="63" t="str">
        <f t="shared" si="13"/>
        <v/>
      </c>
      <c r="O177" s="63" t="str">
        <f t="shared" si="14"/>
        <v/>
      </c>
      <c r="P177" s="61" t="str">
        <f t="shared" si="15"/>
        <v/>
      </c>
      <c r="W177" s="90" t="str">
        <f>IF('2. Aanbestedingen'!$B177="","",COUNTIFS('2. Aanbestedingen'!$Q177:$V177,"Toegepast (eis)")+COUNTIFS('2. Aanbestedingen'!$Q177:$V177,"Toegepast (wens)"))</f>
        <v/>
      </c>
      <c r="X177" s="97" t="str">
        <f t="shared" si="12"/>
        <v/>
      </c>
    </row>
    <row r="178" spans="2:24" x14ac:dyDescent="0.2">
      <c r="B178" s="60"/>
      <c r="C178" s="61"/>
      <c r="D178" s="61"/>
      <c r="E178" s="61"/>
      <c r="F178" s="62"/>
      <c r="G178" s="62"/>
      <c r="H178" s="63"/>
      <c r="I178" s="64"/>
      <c r="J178" s="63"/>
      <c r="K178" s="64"/>
      <c r="L178" s="90" t="str">
        <f t="shared" si="16"/>
        <v/>
      </c>
      <c r="M178" s="66"/>
      <c r="N178" s="63" t="str">
        <f t="shared" si="13"/>
        <v/>
      </c>
      <c r="O178" s="63" t="str">
        <f t="shared" si="14"/>
        <v/>
      </c>
      <c r="P178" s="61" t="str">
        <f t="shared" si="15"/>
        <v/>
      </c>
      <c r="W178" s="90" t="str">
        <f>IF('2. Aanbestedingen'!$B178="","",COUNTIFS('2. Aanbestedingen'!$Q178:$V178,"Toegepast (eis)")+COUNTIFS('2. Aanbestedingen'!$Q178:$V178,"Toegepast (wens)"))</f>
        <v/>
      </c>
      <c r="X178" s="97" t="str">
        <f t="shared" si="12"/>
        <v/>
      </c>
    </row>
    <row r="179" spans="2:24" x14ac:dyDescent="0.2">
      <c r="B179" s="60"/>
      <c r="C179" s="61"/>
      <c r="D179" s="61"/>
      <c r="E179" s="61"/>
      <c r="F179" s="62"/>
      <c r="G179" s="62"/>
      <c r="H179" s="63"/>
      <c r="I179" s="64"/>
      <c r="J179" s="63"/>
      <c r="K179" s="64"/>
      <c r="L179" s="90" t="str">
        <f t="shared" si="16"/>
        <v/>
      </c>
      <c r="M179" s="66"/>
      <c r="N179" s="63" t="str">
        <f t="shared" si="13"/>
        <v/>
      </c>
      <c r="O179" s="63" t="str">
        <f t="shared" si="14"/>
        <v/>
      </c>
      <c r="P179" s="61" t="str">
        <f t="shared" si="15"/>
        <v/>
      </c>
      <c r="W179" s="90" t="str">
        <f>IF('2. Aanbestedingen'!$B179="","",COUNTIFS('2. Aanbestedingen'!$Q179:$V179,"Toegepast (eis)")+COUNTIFS('2. Aanbestedingen'!$Q179:$V179,"Toegepast (wens)"))</f>
        <v/>
      </c>
      <c r="X179" s="97" t="str">
        <f t="shared" si="12"/>
        <v/>
      </c>
    </row>
    <row r="180" spans="2:24" x14ac:dyDescent="0.2">
      <c r="B180" s="60"/>
      <c r="C180" s="61"/>
      <c r="D180" s="61"/>
      <c r="E180" s="61"/>
      <c r="F180" s="62"/>
      <c r="G180" s="62"/>
      <c r="H180" s="63"/>
      <c r="I180" s="64"/>
      <c r="J180" s="63"/>
      <c r="K180" s="64"/>
      <c r="L180" s="90" t="str">
        <f t="shared" si="16"/>
        <v/>
      </c>
      <c r="M180" s="66"/>
      <c r="N180" s="63" t="str">
        <f t="shared" si="13"/>
        <v/>
      </c>
      <c r="O180" s="63" t="str">
        <f t="shared" si="14"/>
        <v/>
      </c>
      <c r="P180" s="61" t="str">
        <f t="shared" si="15"/>
        <v/>
      </c>
      <c r="W180" s="90" t="str">
        <f>IF('2. Aanbestedingen'!$B180="","",COUNTIFS('2. Aanbestedingen'!$Q180:$V180,"Toegepast (eis)")+COUNTIFS('2. Aanbestedingen'!$Q180:$V180,"Toegepast (wens)"))</f>
        <v/>
      </c>
      <c r="X180" s="97" t="str">
        <f t="shared" si="12"/>
        <v/>
      </c>
    </row>
    <row r="181" spans="2:24" x14ac:dyDescent="0.2">
      <c r="B181" s="60"/>
      <c r="C181" s="61"/>
      <c r="D181" s="61"/>
      <c r="E181" s="61"/>
      <c r="F181" s="62"/>
      <c r="G181" s="62"/>
      <c r="H181" s="63"/>
      <c r="I181" s="64"/>
      <c r="J181" s="63"/>
      <c r="K181" s="64"/>
      <c r="L181" s="90" t="str">
        <f t="shared" si="16"/>
        <v/>
      </c>
      <c r="M181" s="66"/>
      <c r="N181" s="63" t="str">
        <f t="shared" si="13"/>
        <v/>
      </c>
      <c r="O181" s="63" t="str">
        <f t="shared" si="14"/>
        <v/>
      </c>
      <c r="P181" s="61" t="str">
        <f t="shared" si="15"/>
        <v/>
      </c>
      <c r="W181" s="90" t="str">
        <f>IF('2. Aanbestedingen'!$B181="","",COUNTIFS('2. Aanbestedingen'!$Q181:$V181,"Toegepast (eis)")+COUNTIFS('2. Aanbestedingen'!$Q181:$V181,"Toegepast (wens)"))</f>
        <v/>
      </c>
      <c r="X181" s="97" t="str">
        <f t="shared" si="12"/>
        <v/>
      </c>
    </row>
    <row r="182" spans="2:24" x14ac:dyDescent="0.2">
      <c r="B182" s="60"/>
      <c r="C182" s="61"/>
      <c r="D182" s="61"/>
      <c r="E182" s="61"/>
      <c r="F182" s="62"/>
      <c r="G182" s="62"/>
      <c r="H182" s="63"/>
      <c r="I182" s="64"/>
      <c r="J182" s="63"/>
      <c r="K182" s="64"/>
      <c r="L182" s="90" t="str">
        <f t="shared" si="16"/>
        <v/>
      </c>
      <c r="M182" s="66"/>
      <c r="N182" s="63" t="str">
        <f t="shared" si="13"/>
        <v/>
      </c>
      <c r="O182" s="63" t="str">
        <f t="shared" si="14"/>
        <v/>
      </c>
      <c r="P182" s="61" t="str">
        <f t="shared" si="15"/>
        <v/>
      </c>
      <c r="W182" s="90" t="str">
        <f>IF('2. Aanbestedingen'!$B182="","",COUNTIFS('2. Aanbestedingen'!$Q182:$V182,"Toegepast (eis)")+COUNTIFS('2. Aanbestedingen'!$Q182:$V182,"Toegepast (wens)"))</f>
        <v/>
      </c>
      <c r="X182" s="97" t="str">
        <f t="shared" si="12"/>
        <v/>
      </c>
    </row>
    <row r="183" spans="2:24" x14ac:dyDescent="0.2">
      <c r="B183" s="60"/>
      <c r="C183" s="61"/>
      <c r="D183" s="61"/>
      <c r="E183" s="61"/>
      <c r="F183" s="62"/>
      <c r="G183" s="62"/>
      <c r="H183" s="63"/>
      <c r="I183" s="64"/>
      <c r="J183" s="63"/>
      <c r="K183" s="64"/>
      <c r="L183" s="90" t="str">
        <f t="shared" si="16"/>
        <v/>
      </c>
      <c r="M183" s="66"/>
      <c r="N183" s="63" t="str">
        <f t="shared" si="13"/>
        <v/>
      </c>
      <c r="O183" s="63" t="str">
        <f t="shared" si="14"/>
        <v/>
      </c>
      <c r="P183" s="61" t="str">
        <f t="shared" si="15"/>
        <v/>
      </c>
      <c r="W183" s="90" t="str">
        <f>IF('2. Aanbestedingen'!$B183="","",COUNTIFS('2. Aanbestedingen'!$Q183:$V183,"Toegepast (eis)")+COUNTIFS('2. Aanbestedingen'!$Q183:$V183,"Toegepast (wens)"))</f>
        <v/>
      </c>
      <c r="X183" s="97" t="str">
        <f t="shared" si="12"/>
        <v/>
      </c>
    </row>
    <row r="184" spans="2:24" x14ac:dyDescent="0.2">
      <c r="B184" s="60"/>
      <c r="C184" s="61"/>
      <c r="D184" s="61"/>
      <c r="E184" s="61"/>
      <c r="F184" s="62"/>
      <c r="G184" s="62"/>
      <c r="H184" s="63"/>
      <c r="I184" s="64"/>
      <c r="J184" s="63"/>
      <c r="K184" s="64"/>
      <c r="L184" s="90" t="str">
        <f t="shared" si="16"/>
        <v/>
      </c>
      <c r="M184" s="66"/>
      <c r="N184" s="63" t="str">
        <f t="shared" si="13"/>
        <v/>
      </c>
      <c r="O184" s="63" t="str">
        <f t="shared" si="14"/>
        <v/>
      </c>
      <c r="P184" s="61" t="str">
        <f t="shared" si="15"/>
        <v/>
      </c>
      <c r="W184" s="90" t="str">
        <f>IF('2. Aanbestedingen'!$B184="","",COUNTIFS('2. Aanbestedingen'!$Q184:$V184,"Toegepast (eis)")+COUNTIFS('2. Aanbestedingen'!$Q184:$V184,"Toegepast (wens)"))</f>
        <v/>
      </c>
      <c r="X184" s="97" t="str">
        <f t="shared" si="12"/>
        <v/>
      </c>
    </row>
    <row r="185" spans="2:24" x14ac:dyDescent="0.2">
      <c r="B185" s="60"/>
      <c r="C185" s="61"/>
      <c r="D185" s="61"/>
      <c r="E185" s="61"/>
      <c r="F185" s="62"/>
      <c r="G185" s="62"/>
      <c r="H185" s="63"/>
      <c r="I185" s="64"/>
      <c r="J185" s="63"/>
      <c r="K185" s="64"/>
      <c r="L185" s="90" t="str">
        <f t="shared" si="16"/>
        <v/>
      </c>
      <c r="M185" s="66"/>
      <c r="N185" s="63" t="str">
        <f t="shared" si="13"/>
        <v/>
      </c>
      <c r="O185" s="63" t="str">
        <f t="shared" si="14"/>
        <v/>
      </c>
      <c r="P185" s="61" t="str">
        <f t="shared" si="15"/>
        <v/>
      </c>
      <c r="W185" s="90" t="str">
        <f>IF('2. Aanbestedingen'!$B185="","",COUNTIFS('2. Aanbestedingen'!$Q185:$V185,"Toegepast (eis)")+COUNTIFS('2. Aanbestedingen'!$Q185:$V185,"Toegepast (wens)"))</f>
        <v/>
      </c>
      <c r="X185" s="97" t="str">
        <f t="shared" si="12"/>
        <v/>
      </c>
    </row>
    <row r="186" spans="2:24" x14ac:dyDescent="0.2">
      <c r="B186" s="60"/>
      <c r="C186" s="61"/>
      <c r="D186" s="61"/>
      <c r="E186" s="61"/>
      <c r="F186" s="62"/>
      <c r="G186" s="62"/>
      <c r="H186" s="63"/>
      <c r="I186" s="64"/>
      <c r="J186" s="63"/>
      <c r="K186" s="64"/>
      <c r="L186" s="90" t="str">
        <f t="shared" si="16"/>
        <v/>
      </c>
      <c r="M186" s="66"/>
      <c r="N186" s="63" t="str">
        <f t="shared" si="13"/>
        <v/>
      </c>
      <c r="O186" s="63" t="str">
        <f t="shared" si="14"/>
        <v/>
      </c>
      <c r="P186" s="61" t="str">
        <f t="shared" si="15"/>
        <v/>
      </c>
      <c r="W186" s="90" t="str">
        <f>IF('2. Aanbestedingen'!$B186="","",COUNTIFS('2. Aanbestedingen'!$Q186:$V186,"Toegepast (eis)")+COUNTIFS('2. Aanbestedingen'!$Q186:$V186,"Toegepast (wens)"))</f>
        <v/>
      </c>
      <c r="X186" s="97" t="str">
        <f t="shared" si="12"/>
        <v/>
      </c>
    </row>
    <row r="187" spans="2:24" x14ac:dyDescent="0.2">
      <c r="B187" s="60"/>
      <c r="C187" s="61"/>
      <c r="D187" s="61"/>
      <c r="E187" s="61"/>
      <c r="F187" s="62"/>
      <c r="G187" s="62"/>
      <c r="H187" s="63"/>
      <c r="I187" s="64"/>
      <c r="J187" s="63"/>
      <c r="K187" s="64"/>
      <c r="L187" s="90" t="str">
        <f t="shared" si="16"/>
        <v/>
      </c>
      <c r="M187" s="66"/>
      <c r="N187" s="63" t="str">
        <f t="shared" si="13"/>
        <v/>
      </c>
      <c r="O187" s="63" t="str">
        <f t="shared" si="14"/>
        <v/>
      </c>
      <c r="P187" s="61" t="str">
        <f t="shared" si="15"/>
        <v/>
      </c>
      <c r="W187" s="90" t="str">
        <f>IF('2. Aanbestedingen'!$B187="","",COUNTIFS('2. Aanbestedingen'!$Q187:$V187,"Toegepast (eis)")+COUNTIFS('2. Aanbestedingen'!$Q187:$V187,"Toegepast (wens)"))</f>
        <v/>
      </c>
      <c r="X187" s="97" t="str">
        <f t="shared" si="12"/>
        <v/>
      </c>
    </row>
    <row r="188" spans="2:24" x14ac:dyDescent="0.2">
      <c r="B188" s="60"/>
      <c r="C188" s="61"/>
      <c r="D188" s="61"/>
      <c r="E188" s="61"/>
      <c r="F188" s="62"/>
      <c r="G188" s="62"/>
      <c r="H188" s="63"/>
      <c r="I188" s="64"/>
      <c r="J188" s="63"/>
      <c r="K188" s="64"/>
      <c r="L188" s="90" t="str">
        <f t="shared" si="16"/>
        <v/>
      </c>
      <c r="M188" s="66"/>
      <c r="N188" s="63" t="str">
        <f t="shared" si="13"/>
        <v/>
      </c>
      <c r="O188" s="63" t="str">
        <f t="shared" si="14"/>
        <v/>
      </c>
      <c r="P188" s="61" t="str">
        <f t="shared" si="15"/>
        <v/>
      </c>
      <c r="W188" s="90" t="str">
        <f>IF('2. Aanbestedingen'!$B188="","",COUNTIFS('2. Aanbestedingen'!$Q188:$V188,"Toegepast (eis)")+COUNTIFS('2. Aanbestedingen'!$Q188:$V188,"Toegepast (wens)"))</f>
        <v/>
      </c>
      <c r="X188" s="97" t="str">
        <f t="shared" si="12"/>
        <v/>
      </c>
    </row>
    <row r="189" spans="2:24" x14ac:dyDescent="0.2">
      <c r="B189" s="60"/>
      <c r="C189" s="61"/>
      <c r="D189" s="61"/>
      <c r="E189" s="61"/>
      <c r="F189" s="62"/>
      <c r="G189" s="62"/>
      <c r="H189" s="63"/>
      <c r="I189" s="64"/>
      <c r="J189" s="63"/>
      <c r="K189" s="64"/>
      <c r="L189" s="90" t="str">
        <f t="shared" si="16"/>
        <v/>
      </c>
      <c r="M189" s="66"/>
      <c r="N189" s="63" t="str">
        <f t="shared" si="13"/>
        <v/>
      </c>
      <c r="O189" s="63" t="str">
        <f t="shared" si="14"/>
        <v/>
      </c>
      <c r="P189" s="61" t="str">
        <f t="shared" si="15"/>
        <v/>
      </c>
      <c r="W189" s="90" t="str">
        <f>IF('2. Aanbestedingen'!$B189="","",COUNTIFS('2. Aanbestedingen'!$Q189:$V189,"Toegepast (eis)")+COUNTIFS('2. Aanbestedingen'!$Q189:$V189,"Toegepast (wens)"))</f>
        <v/>
      </c>
      <c r="X189" s="97" t="str">
        <f t="shared" si="12"/>
        <v/>
      </c>
    </row>
    <row r="190" spans="2:24" x14ac:dyDescent="0.2">
      <c r="B190" s="60"/>
      <c r="C190" s="61"/>
      <c r="D190" s="61"/>
      <c r="E190" s="61"/>
      <c r="F190" s="62"/>
      <c r="G190" s="62"/>
      <c r="H190" s="63"/>
      <c r="I190" s="64"/>
      <c r="J190" s="63"/>
      <c r="K190" s="64"/>
      <c r="L190" s="90" t="str">
        <f t="shared" si="16"/>
        <v/>
      </c>
      <c r="M190" s="66"/>
      <c r="N190" s="63" t="str">
        <f t="shared" si="13"/>
        <v/>
      </c>
      <c r="O190" s="63" t="str">
        <f t="shared" si="14"/>
        <v/>
      </c>
      <c r="P190" s="61" t="str">
        <f t="shared" si="15"/>
        <v/>
      </c>
      <c r="W190" s="90" t="str">
        <f>IF('2. Aanbestedingen'!$B190="","",COUNTIFS('2. Aanbestedingen'!$Q190:$V190,"Toegepast (eis)")+COUNTIFS('2. Aanbestedingen'!$Q190:$V190,"Toegepast (wens)"))</f>
        <v/>
      </c>
      <c r="X190" s="97" t="str">
        <f t="shared" si="12"/>
        <v/>
      </c>
    </row>
    <row r="191" spans="2:24" x14ac:dyDescent="0.2">
      <c r="B191" s="60"/>
      <c r="C191" s="61"/>
      <c r="D191" s="61"/>
      <c r="E191" s="61"/>
      <c r="F191" s="62"/>
      <c r="G191" s="62"/>
      <c r="H191" s="63"/>
      <c r="I191" s="64"/>
      <c r="J191" s="63"/>
      <c r="K191" s="64"/>
      <c r="L191" s="90" t="str">
        <f t="shared" si="16"/>
        <v/>
      </c>
      <c r="M191" s="66"/>
      <c r="N191" s="63" t="str">
        <f t="shared" si="13"/>
        <v/>
      </c>
      <c r="O191" s="63" t="str">
        <f t="shared" si="14"/>
        <v/>
      </c>
      <c r="P191" s="61" t="str">
        <f t="shared" si="15"/>
        <v/>
      </c>
      <c r="W191" s="90" t="str">
        <f>IF('2. Aanbestedingen'!$B191="","",COUNTIFS('2. Aanbestedingen'!$Q191:$V191,"Toegepast (eis)")+COUNTIFS('2. Aanbestedingen'!$Q191:$V191,"Toegepast (wens)"))</f>
        <v/>
      </c>
      <c r="X191" s="97" t="str">
        <f t="shared" si="12"/>
        <v/>
      </c>
    </row>
    <row r="192" spans="2:24" x14ac:dyDescent="0.2">
      <c r="B192" s="60"/>
      <c r="C192" s="61"/>
      <c r="D192" s="61"/>
      <c r="E192" s="61"/>
      <c r="F192" s="62"/>
      <c r="G192" s="62"/>
      <c r="H192" s="63"/>
      <c r="I192" s="64"/>
      <c r="J192" s="63"/>
      <c r="K192" s="64"/>
      <c r="L192" s="90" t="str">
        <f t="shared" si="16"/>
        <v/>
      </c>
      <c r="M192" s="66"/>
      <c r="N192" s="63" t="str">
        <f t="shared" si="13"/>
        <v/>
      </c>
      <c r="O192" s="63" t="str">
        <f t="shared" si="14"/>
        <v/>
      </c>
      <c r="P192" s="61" t="str">
        <f t="shared" si="15"/>
        <v/>
      </c>
      <c r="W192" s="90" t="str">
        <f>IF('2. Aanbestedingen'!$B192="","",COUNTIFS('2. Aanbestedingen'!$Q192:$V192,"Toegepast (eis)")+COUNTIFS('2. Aanbestedingen'!$Q192:$V192,"Toegepast (wens)"))</f>
        <v/>
      </c>
      <c r="X192" s="97" t="str">
        <f t="shared" si="12"/>
        <v/>
      </c>
    </row>
    <row r="193" spans="2:24" x14ac:dyDescent="0.2">
      <c r="B193" s="60"/>
      <c r="C193" s="61"/>
      <c r="D193" s="61"/>
      <c r="E193" s="61"/>
      <c r="F193" s="62"/>
      <c r="G193" s="62"/>
      <c r="H193" s="63"/>
      <c r="I193" s="64"/>
      <c r="J193" s="63"/>
      <c r="K193" s="64"/>
      <c r="L193" s="90" t="str">
        <f t="shared" si="16"/>
        <v/>
      </c>
      <c r="M193" s="66"/>
      <c r="N193" s="63" t="str">
        <f t="shared" si="13"/>
        <v/>
      </c>
      <c r="O193" s="63" t="str">
        <f t="shared" si="14"/>
        <v/>
      </c>
      <c r="P193" s="61" t="str">
        <f t="shared" si="15"/>
        <v/>
      </c>
      <c r="W193" s="90" t="str">
        <f>IF('2. Aanbestedingen'!$B193="","",COUNTIFS('2. Aanbestedingen'!$Q193:$V193,"Toegepast (eis)")+COUNTIFS('2. Aanbestedingen'!$Q193:$V193,"Toegepast (wens)"))</f>
        <v/>
      </c>
      <c r="X193" s="97" t="str">
        <f t="shared" si="12"/>
        <v/>
      </c>
    </row>
    <row r="194" spans="2:24" x14ac:dyDescent="0.2">
      <c r="B194" s="60"/>
      <c r="C194" s="61"/>
      <c r="D194" s="61"/>
      <c r="E194" s="61"/>
      <c r="F194" s="62"/>
      <c r="G194" s="62"/>
      <c r="H194" s="63"/>
      <c r="I194" s="64"/>
      <c r="J194" s="63"/>
      <c r="K194" s="64"/>
      <c r="L194" s="90" t="str">
        <f t="shared" si="16"/>
        <v/>
      </c>
      <c r="M194" s="66"/>
      <c r="N194" s="63" t="str">
        <f t="shared" si="13"/>
        <v/>
      </c>
      <c r="O194" s="63" t="str">
        <f t="shared" si="14"/>
        <v/>
      </c>
      <c r="P194" s="61" t="str">
        <f t="shared" si="15"/>
        <v/>
      </c>
      <c r="W194" s="90" t="str">
        <f>IF('2. Aanbestedingen'!$B194="","",COUNTIFS('2. Aanbestedingen'!$Q194:$V194,"Toegepast (eis)")+COUNTIFS('2. Aanbestedingen'!$Q194:$V194,"Toegepast (wens)"))</f>
        <v/>
      </c>
      <c r="X194" s="97" t="str">
        <f t="shared" si="12"/>
        <v/>
      </c>
    </row>
    <row r="195" spans="2:24" x14ac:dyDescent="0.2">
      <c r="B195" s="60"/>
      <c r="C195" s="61"/>
      <c r="D195" s="61"/>
      <c r="E195" s="61"/>
      <c r="F195" s="62"/>
      <c r="G195" s="62"/>
      <c r="H195" s="63"/>
      <c r="I195" s="64"/>
      <c r="J195" s="63"/>
      <c r="K195" s="64"/>
      <c r="L195" s="90" t="str">
        <f t="shared" si="16"/>
        <v/>
      </c>
      <c r="M195" s="66"/>
      <c r="N195" s="63" t="str">
        <f t="shared" si="13"/>
        <v/>
      </c>
      <c r="O195" s="63" t="str">
        <f t="shared" si="14"/>
        <v/>
      </c>
      <c r="P195" s="61" t="str">
        <f t="shared" si="15"/>
        <v/>
      </c>
      <c r="W195" s="90" t="str">
        <f>IF('2. Aanbestedingen'!$B195="","",COUNTIFS('2. Aanbestedingen'!$Q195:$V195,"Toegepast (eis)")+COUNTIFS('2. Aanbestedingen'!$Q195:$V195,"Toegepast (wens)"))</f>
        <v/>
      </c>
      <c r="X195" s="97" t="str">
        <f t="shared" si="12"/>
        <v/>
      </c>
    </row>
    <row r="196" spans="2:24" x14ac:dyDescent="0.2">
      <c r="B196" s="60"/>
      <c r="C196" s="61"/>
      <c r="D196" s="61"/>
      <c r="E196" s="61"/>
      <c r="F196" s="62"/>
      <c r="G196" s="62"/>
      <c r="H196" s="63"/>
      <c r="I196" s="64"/>
      <c r="J196" s="63"/>
      <c r="K196" s="64"/>
      <c r="L196" s="90" t="str">
        <f t="shared" si="16"/>
        <v/>
      </c>
      <c r="M196" s="66"/>
      <c r="N196" s="63" t="str">
        <f t="shared" si="13"/>
        <v/>
      </c>
      <c r="O196" s="63" t="str">
        <f t="shared" si="14"/>
        <v/>
      </c>
      <c r="P196" s="61" t="str">
        <f t="shared" si="15"/>
        <v/>
      </c>
      <c r="W196" s="90" t="str">
        <f>IF('2. Aanbestedingen'!$B196="","",COUNTIFS('2. Aanbestedingen'!$Q196:$V196,"Toegepast (eis)")+COUNTIFS('2. Aanbestedingen'!$Q196:$V196,"Toegepast (wens)"))</f>
        <v/>
      </c>
      <c r="X196" s="97" t="str">
        <f t="shared" si="12"/>
        <v/>
      </c>
    </row>
    <row r="197" spans="2:24" x14ac:dyDescent="0.2">
      <c r="B197" s="60"/>
      <c r="C197" s="61"/>
      <c r="D197" s="61"/>
      <c r="E197" s="61"/>
      <c r="F197" s="62"/>
      <c r="G197" s="62"/>
      <c r="H197" s="63"/>
      <c r="I197" s="64"/>
      <c r="J197" s="63"/>
      <c r="K197" s="64"/>
      <c r="L197" s="90" t="str">
        <f t="shared" si="16"/>
        <v/>
      </c>
      <c r="M197" s="66"/>
      <c r="N197" s="63" t="str">
        <f t="shared" si="13"/>
        <v/>
      </c>
      <c r="O197" s="63" t="str">
        <f t="shared" si="14"/>
        <v/>
      </c>
      <c r="P197" s="61" t="str">
        <f t="shared" si="15"/>
        <v/>
      </c>
      <c r="W197" s="90" t="str">
        <f>IF('2. Aanbestedingen'!$B197="","",COUNTIFS('2. Aanbestedingen'!$Q197:$V197,"Toegepast (eis)")+COUNTIFS('2. Aanbestedingen'!$Q197:$V197,"Toegepast (wens)"))</f>
        <v/>
      </c>
      <c r="X197" s="97" t="str">
        <f t="shared" ref="X197:X260" si="17">IF(W197&lt;&gt;"",W197/L197,"")</f>
        <v/>
      </c>
    </row>
    <row r="198" spans="2:24" x14ac:dyDescent="0.2">
      <c r="B198" s="60"/>
      <c r="C198" s="61"/>
      <c r="D198" s="61"/>
      <c r="E198" s="61"/>
      <c r="F198" s="62"/>
      <c r="G198" s="62"/>
      <c r="H198" s="63"/>
      <c r="I198" s="64"/>
      <c r="J198" s="63"/>
      <c r="K198" s="64"/>
      <c r="L198" s="90" t="str">
        <f t="shared" si="16"/>
        <v/>
      </c>
      <c r="M198" s="66"/>
      <c r="N198" s="63" t="str">
        <f t="shared" si="13"/>
        <v/>
      </c>
      <c r="O198" s="63" t="str">
        <f t="shared" si="14"/>
        <v/>
      </c>
      <c r="P198" s="61" t="str">
        <f t="shared" si="15"/>
        <v/>
      </c>
      <c r="W198" s="90" t="str">
        <f>IF('2. Aanbestedingen'!$B198="","",COUNTIFS('2. Aanbestedingen'!$Q198:$V198,"Toegepast (eis)")+COUNTIFS('2. Aanbestedingen'!$Q198:$V198,"Toegepast (wens)"))</f>
        <v/>
      </c>
      <c r="X198" s="97" t="str">
        <f t="shared" si="17"/>
        <v/>
      </c>
    </row>
    <row r="199" spans="2:24" x14ac:dyDescent="0.2">
      <c r="B199" s="60"/>
      <c r="C199" s="61"/>
      <c r="D199" s="61"/>
      <c r="E199" s="61"/>
      <c r="F199" s="62"/>
      <c r="G199" s="62"/>
      <c r="H199" s="63"/>
      <c r="I199" s="64"/>
      <c r="J199" s="63"/>
      <c r="K199" s="64"/>
      <c r="L199" s="90" t="str">
        <f t="shared" si="16"/>
        <v/>
      </c>
      <c r="M199" s="66"/>
      <c r="N199" s="63" t="str">
        <f t="shared" ref="N199:N262" si="18">IF(B199&lt;&gt;"",B199,"")</f>
        <v/>
      </c>
      <c r="O199" s="63" t="str">
        <f t="shared" ref="O199:O262" si="19">IF(C199&lt;&gt;"",C199,"")</f>
        <v/>
      </c>
      <c r="P199" s="61" t="str">
        <f t="shared" ref="P199:P262" si="20">IF(E199&lt;&gt;"",E199,"")</f>
        <v/>
      </c>
      <c r="W199" s="90" t="str">
        <f>IF('2. Aanbestedingen'!$B199="","",COUNTIFS('2. Aanbestedingen'!$Q199:$V199,"Toegepast (eis)")+COUNTIFS('2. Aanbestedingen'!$Q199:$V199,"Toegepast (wens)"))</f>
        <v/>
      </c>
      <c r="X199" s="97" t="str">
        <f t="shared" si="17"/>
        <v/>
      </c>
    </row>
    <row r="200" spans="2:24" x14ac:dyDescent="0.2">
      <c r="B200" s="60"/>
      <c r="C200" s="61"/>
      <c r="D200" s="61"/>
      <c r="E200" s="61"/>
      <c r="F200" s="62"/>
      <c r="G200" s="62"/>
      <c r="H200" s="63"/>
      <c r="I200" s="64"/>
      <c r="J200" s="63"/>
      <c r="K200" s="64"/>
      <c r="L200" s="90" t="str">
        <f t="shared" si="16"/>
        <v/>
      </c>
      <c r="M200" s="66"/>
      <c r="N200" s="63" t="str">
        <f t="shared" si="18"/>
        <v/>
      </c>
      <c r="O200" s="63" t="str">
        <f t="shared" si="19"/>
        <v/>
      </c>
      <c r="P200" s="61" t="str">
        <f t="shared" si="20"/>
        <v/>
      </c>
      <c r="W200" s="90" t="str">
        <f>IF('2. Aanbestedingen'!$B200="","",COUNTIFS('2. Aanbestedingen'!$Q200:$V200,"Toegepast (eis)")+COUNTIFS('2. Aanbestedingen'!$Q200:$V200,"Toegepast (wens)"))</f>
        <v/>
      </c>
      <c r="X200" s="97" t="str">
        <f t="shared" si="17"/>
        <v/>
      </c>
    </row>
    <row r="201" spans="2:24" x14ac:dyDescent="0.2">
      <c r="B201" s="60"/>
      <c r="C201" s="61"/>
      <c r="D201" s="61"/>
      <c r="E201" s="61"/>
      <c r="F201" s="62"/>
      <c r="G201" s="62"/>
      <c r="H201" s="63"/>
      <c r="I201" s="64"/>
      <c r="J201" s="63"/>
      <c r="K201" s="64"/>
      <c r="L201" s="90" t="str">
        <f t="shared" si="16"/>
        <v/>
      </c>
      <c r="M201" s="66"/>
      <c r="N201" s="63" t="str">
        <f t="shared" si="18"/>
        <v/>
      </c>
      <c r="O201" s="63" t="str">
        <f t="shared" si="19"/>
        <v/>
      </c>
      <c r="P201" s="61" t="str">
        <f t="shared" si="20"/>
        <v/>
      </c>
      <c r="W201" s="90" t="str">
        <f>IF('2. Aanbestedingen'!$B201="","",COUNTIFS('2. Aanbestedingen'!$Q201:$V201,"Toegepast (eis)")+COUNTIFS('2. Aanbestedingen'!$Q201:$V201,"Toegepast (wens)"))</f>
        <v/>
      </c>
      <c r="X201" s="97" t="str">
        <f t="shared" si="17"/>
        <v/>
      </c>
    </row>
    <row r="202" spans="2:24" x14ac:dyDescent="0.2">
      <c r="B202" s="60"/>
      <c r="C202" s="61"/>
      <c r="D202" s="61"/>
      <c r="E202" s="61"/>
      <c r="F202" s="62"/>
      <c r="G202" s="62"/>
      <c r="H202" s="63"/>
      <c r="I202" s="64"/>
      <c r="J202" s="63"/>
      <c r="K202" s="64"/>
      <c r="L202" s="90" t="str">
        <f t="shared" si="16"/>
        <v/>
      </c>
      <c r="M202" s="66"/>
      <c r="N202" s="63" t="str">
        <f t="shared" si="18"/>
        <v/>
      </c>
      <c r="O202" s="63" t="str">
        <f t="shared" si="19"/>
        <v/>
      </c>
      <c r="P202" s="61" t="str">
        <f t="shared" si="20"/>
        <v/>
      </c>
      <c r="W202" s="90" t="str">
        <f>IF('2. Aanbestedingen'!$B202="","",COUNTIFS('2. Aanbestedingen'!$Q202:$V202,"Toegepast (eis)")+COUNTIFS('2. Aanbestedingen'!$Q202:$V202,"Toegepast (wens)"))</f>
        <v/>
      </c>
      <c r="X202" s="97" t="str">
        <f t="shared" si="17"/>
        <v/>
      </c>
    </row>
    <row r="203" spans="2:24" x14ac:dyDescent="0.2">
      <c r="B203" s="60"/>
      <c r="C203" s="61"/>
      <c r="D203" s="61"/>
      <c r="E203" s="61"/>
      <c r="F203" s="62"/>
      <c r="G203" s="62"/>
      <c r="H203" s="63"/>
      <c r="I203" s="64"/>
      <c r="J203" s="63"/>
      <c r="K203" s="64"/>
      <c r="L203" s="90" t="str">
        <f t="shared" si="16"/>
        <v/>
      </c>
      <c r="M203" s="66"/>
      <c r="N203" s="63" t="str">
        <f t="shared" si="18"/>
        <v/>
      </c>
      <c r="O203" s="63" t="str">
        <f t="shared" si="19"/>
        <v/>
      </c>
      <c r="P203" s="61" t="str">
        <f t="shared" si="20"/>
        <v/>
      </c>
      <c r="W203" s="90" t="str">
        <f>IF('2. Aanbestedingen'!$B203="","",COUNTIFS('2. Aanbestedingen'!$Q203:$V203,"Toegepast (eis)")+COUNTIFS('2. Aanbestedingen'!$Q203:$V203,"Toegepast (wens)"))</f>
        <v/>
      </c>
      <c r="X203" s="97" t="str">
        <f t="shared" si="17"/>
        <v/>
      </c>
    </row>
    <row r="204" spans="2:24" x14ac:dyDescent="0.2">
      <c r="B204" s="60"/>
      <c r="C204" s="61"/>
      <c r="D204" s="61"/>
      <c r="E204" s="61"/>
      <c r="F204" s="62"/>
      <c r="G204" s="62"/>
      <c r="H204" s="63"/>
      <c r="I204" s="64"/>
      <c r="J204" s="63"/>
      <c r="K204" s="64"/>
      <c r="L204" s="90" t="str">
        <f t="shared" si="16"/>
        <v/>
      </c>
      <c r="M204" s="66"/>
      <c r="N204" s="63" t="str">
        <f t="shared" si="18"/>
        <v/>
      </c>
      <c r="O204" s="63" t="str">
        <f t="shared" si="19"/>
        <v/>
      </c>
      <c r="P204" s="61" t="str">
        <f t="shared" si="20"/>
        <v/>
      </c>
      <c r="W204" s="90" t="str">
        <f>IF('2. Aanbestedingen'!$B204="","",COUNTIFS('2. Aanbestedingen'!$Q204:$V204,"Toegepast (eis)")+COUNTIFS('2. Aanbestedingen'!$Q204:$V204,"Toegepast (wens)"))</f>
        <v/>
      </c>
      <c r="X204" s="97" t="str">
        <f t="shared" si="17"/>
        <v/>
      </c>
    </row>
    <row r="205" spans="2:24" x14ac:dyDescent="0.2">
      <c r="B205" s="60"/>
      <c r="C205" s="61"/>
      <c r="D205" s="61"/>
      <c r="E205" s="61"/>
      <c r="F205" s="62"/>
      <c r="G205" s="62"/>
      <c r="H205" s="63"/>
      <c r="I205" s="64"/>
      <c r="J205" s="63"/>
      <c r="K205" s="64"/>
      <c r="L205" s="90" t="str">
        <f t="shared" si="16"/>
        <v/>
      </c>
      <c r="M205" s="66"/>
      <c r="N205" s="63" t="str">
        <f t="shared" si="18"/>
        <v/>
      </c>
      <c r="O205" s="63" t="str">
        <f t="shared" si="19"/>
        <v/>
      </c>
      <c r="P205" s="61" t="str">
        <f t="shared" si="20"/>
        <v/>
      </c>
      <c r="W205" s="90" t="str">
        <f>IF('2. Aanbestedingen'!$B205="","",COUNTIFS('2. Aanbestedingen'!$Q205:$V205,"Toegepast (eis)")+COUNTIFS('2. Aanbestedingen'!$Q205:$V205,"Toegepast (wens)"))</f>
        <v/>
      </c>
      <c r="X205" s="97" t="str">
        <f t="shared" si="17"/>
        <v/>
      </c>
    </row>
    <row r="206" spans="2:24" x14ac:dyDescent="0.2">
      <c r="B206" s="60"/>
      <c r="C206" s="61"/>
      <c r="D206" s="61"/>
      <c r="E206" s="61"/>
      <c r="F206" s="62"/>
      <c r="G206" s="62"/>
      <c r="H206" s="63"/>
      <c r="I206" s="64"/>
      <c r="J206" s="63"/>
      <c r="K206" s="64"/>
      <c r="L206" s="90" t="str">
        <f t="shared" si="16"/>
        <v/>
      </c>
      <c r="M206" s="66"/>
      <c r="N206" s="63" t="str">
        <f t="shared" si="18"/>
        <v/>
      </c>
      <c r="O206" s="63" t="str">
        <f t="shared" si="19"/>
        <v/>
      </c>
      <c r="P206" s="61" t="str">
        <f t="shared" si="20"/>
        <v/>
      </c>
      <c r="W206" s="90" t="str">
        <f>IF('2. Aanbestedingen'!$B206="","",COUNTIFS('2. Aanbestedingen'!$Q206:$V206,"Toegepast (eis)")+COUNTIFS('2. Aanbestedingen'!$Q206:$V206,"Toegepast (wens)"))</f>
        <v/>
      </c>
      <c r="X206" s="97" t="str">
        <f t="shared" si="17"/>
        <v/>
      </c>
    </row>
    <row r="207" spans="2:24" x14ac:dyDescent="0.2">
      <c r="B207" s="60"/>
      <c r="C207" s="61"/>
      <c r="D207" s="61"/>
      <c r="E207" s="61"/>
      <c r="F207" s="62"/>
      <c r="G207" s="62"/>
      <c r="H207" s="63"/>
      <c r="I207" s="64"/>
      <c r="J207" s="63"/>
      <c r="K207" s="64"/>
      <c r="L207" s="90" t="str">
        <f t="shared" si="16"/>
        <v/>
      </c>
      <c r="M207" s="66"/>
      <c r="N207" s="63" t="str">
        <f t="shared" si="18"/>
        <v/>
      </c>
      <c r="O207" s="63" t="str">
        <f t="shared" si="19"/>
        <v/>
      </c>
      <c r="P207" s="61" t="str">
        <f t="shared" si="20"/>
        <v/>
      </c>
      <c r="W207" s="90" t="str">
        <f>IF('2. Aanbestedingen'!$B207="","",COUNTIFS('2. Aanbestedingen'!$Q207:$V207,"Toegepast (eis)")+COUNTIFS('2. Aanbestedingen'!$Q207:$V207,"Toegepast (wens)"))</f>
        <v/>
      </c>
      <c r="X207" s="97" t="str">
        <f t="shared" si="17"/>
        <v/>
      </c>
    </row>
    <row r="208" spans="2:24" x14ac:dyDescent="0.2">
      <c r="B208" s="60"/>
      <c r="C208" s="61"/>
      <c r="D208" s="61"/>
      <c r="E208" s="61"/>
      <c r="F208" s="62"/>
      <c r="G208" s="62"/>
      <c r="H208" s="63"/>
      <c r="I208" s="64"/>
      <c r="J208" s="63"/>
      <c r="K208" s="64"/>
      <c r="L208" s="90" t="str">
        <f t="shared" si="16"/>
        <v/>
      </c>
      <c r="M208" s="66"/>
      <c r="N208" s="63" t="str">
        <f t="shared" si="18"/>
        <v/>
      </c>
      <c r="O208" s="63" t="str">
        <f t="shared" si="19"/>
        <v/>
      </c>
      <c r="P208" s="61" t="str">
        <f t="shared" si="20"/>
        <v/>
      </c>
      <c r="W208" s="90" t="str">
        <f>IF('2. Aanbestedingen'!$B208="","",COUNTIFS('2. Aanbestedingen'!$Q208:$V208,"Toegepast (eis)")+COUNTIFS('2. Aanbestedingen'!$Q208:$V208,"Toegepast (wens)"))</f>
        <v/>
      </c>
      <c r="X208" s="97" t="str">
        <f t="shared" si="17"/>
        <v/>
      </c>
    </row>
    <row r="209" spans="2:24" x14ac:dyDescent="0.2">
      <c r="B209" s="60"/>
      <c r="C209" s="61"/>
      <c r="D209" s="61"/>
      <c r="E209" s="61"/>
      <c r="F209" s="62"/>
      <c r="G209" s="62"/>
      <c r="H209" s="63"/>
      <c r="I209" s="64"/>
      <c r="J209" s="63"/>
      <c r="K209" s="64"/>
      <c r="L209" s="90" t="str">
        <f t="shared" si="16"/>
        <v/>
      </c>
      <c r="M209" s="66"/>
      <c r="N209" s="63" t="str">
        <f t="shared" si="18"/>
        <v/>
      </c>
      <c r="O209" s="63" t="str">
        <f t="shared" si="19"/>
        <v/>
      </c>
      <c r="P209" s="61" t="str">
        <f t="shared" si="20"/>
        <v/>
      </c>
      <c r="W209" s="90" t="str">
        <f>IF('2. Aanbestedingen'!$B209="","",COUNTIFS('2. Aanbestedingen'!$Q209:$V209,"Toegepast (eis)")+COUNTIFS('2. Aanbestedingen'!$Q209:$V209,"Toegepast (wens)"))</f>
        <v/>
      </c>
      <c r="X209" s="97" t="str">
        <f t="shared" si="17"/>
        <v/>
      </c>
    </row>
    <row r="210" spans="2:24" x14ac:dyDescent="0.2">
      <c r="B210" s="60"/>
      <c r="C210" s="61"/>
      <c r="D210" s="61"/>
      <c r="E210" s="61"/>
      <c r="F210" s="62"/>
      <c r="G210" s="62"/>
      <c r="H210" s="63"/>
      <c r="I210" s="64"/>
      <c r="J210" s="63"/>
      <c r="K210" s="64"/>
      <c r="L210" s="90" t="str">
        <f t="shared" si="16"/>
        <v/>
      </c>
      <c r="M210" s="66"/>
      <c r="N210" s="63" t="str">
        <f t="shared" si="18"/>
        <v/>
      </c>
      <c r="O210" s="63" t="str">
        <f t="shared" si="19"/>
        <v/>
      </c>
      <c r="P210" s="61" t="str">
        <f t="shared" si="20"/>
        <v/>
      </c>
      <c r="W210" s="90" t="str">
        <f>IF('2. Aanbestedingen'!$B210="","",COUNTIFS('2. Aanbestedingen'!$Q210:$V210,"Toegepast (eis)")+COUNTIFS('2. Aanbestedingen'!$Q210:$V210,"Toegepast (wens)"))</f>
        <v/>
      </c>
      <c r="X210" s="97" t="str">
        <f t="shared" si="17"/>
        <v/>
      </c>
    </row>
    <row r="211" spans="2:24" x14ac:dyDescent="0.2">
      <c r="B211" s="60"/>
      <c r="C211" s="61"/>
      <c r="D211" s="61"/>
      <c r="E211" s="61"/>
      <c r="F211" s="62"/>
      <c r="G211" s="62"/>
      <c r="H211" s="63"/>
      <c r="I211" s="64"/>
      <c r="J211" s="63"/>
      <c r="K211" s="64"/>
      <c r="L211" s="90" t="str">
        <f t="shared" si="16"/>
        <v/>
      </c>
      <c r="M211" s="66"/>
      <c r="N211" s="63" t="str">
        <f t="shared" si="18"/>
        <v/>
      </c>
      <c r="O211" s="63" t="str">
        <f t="shared" si="19"/>
        <v/>
      </c>
      <c r="P211" s="61" t="str">
        <f t="shared" si="20"/>
        <v/>
      </c>
      <c r="W211" s="90" t="str">
        <f>IF('2. Aanbestedingen'!$B211="","",COUNTIFS('2. Aanbestedingen'!$Q211:$V211,"Toegepast (eis)")+COUNTIFS('2. Aanbestedingen'!$Q211:$V211,"Toegepast (wens)"))</f>
        <v/>
      </c>
      <c r="X211" s="97" t="str">
        <f t="shared" si="17"/>
        <v/>
      </c>
    </row>
    <row r="212" spans="2:24" x14ac:dyDescent="0.2">
      <c r="B212" s="60"/>
      <c r="C212" s="61"/>
      <c r="D212" s="61"/>
      <c r="E212" s="61"/>
      <c r="F212" s="62"/>
      <c r="G212" s="62"/>
      <c r="H212" s="63"/>
      <c r="I212" s="64"/>
      <c r="J212" s="63"/>
      <c r="K212" s="64"/>
      <c r="L212" s="90" t="str">
        <f t="shared" si="16"/>
        <v/>
      </c>
      <c r="M212" s="66"/>
      <c r="N212" s="63" t="str">
        <f t="shared" si="18"/>
        <v/>
      </c>
      <c r="O212" s="63" t="str">
        <f t="shared" si="19"/>
        <v/>
      </c>
      <c r="P212" s="61" t="str">
        <f t="shared" si="20"/>
        <v/>
      </c>
      <c r="W212" s="90" t="str">
        <f>IF('2. Aanbestedingen'!$B212="","",COUNTIFS('2. Aanbestedingen'!$Q212:$V212,"Toegepast (eis)")+COUNTIFS('2. Aanbestedingen'!$Q212:$V212,"Toegepast (wens)"))</f>
        <v/>
      </c>
      <c r="X212" s="97" t="str">
        <f t="shared" si="17"/>
        <v/>
      </c>
    </row>
    <row r="213" spans="2:24" x14ac:dyDescent="0.2">
      <c r="B213" s="60"/>
      <c r="C213" s="61"/>
      <c r="D213" s="61"/>
      <c r="E213" s="61"/>
      <c r="F213" s="62"/>
      <c r="G213" s="62"/>
      <c r="H213" s="63"/>
      <c r="I213" s="64"/>
      <c r="J213" s="63"/>
      <c r="K213" s="64"/>
      <c r="L213" s="90" t="str">
        <f t="shared" si="16"/>
        <v/>
      </c>
      <c r="M213" s="66"/>
      <c r="N213" s="63" t="str">
        <f t="shared" si="18"/>
        <v/>
      </c>
      <c r="O213" s="63" t="str">
        <f t="shared" si="19"/>
        <v/>
      </c>
      <c r="P213" s="61" t="str">
        <f t="shared" si="20"/>
        <v/>
      </c>
      <c r="W213" s="90" t="str">
        <f>IF('2. Aanbestedingen'!$B213="","",COUNTIFS('2. Aanbestedingen'!$Q213:$V213,"Toegepast (eis)")+COUNTIFS('2. Aanbestedingen'!$Q213:$V213,"Toegepast (wens)"))</f>
        <v/>
      </c>
      <c r="X213" s="97" t="str">
        <f t="shared" si="17"/>
        <v/>
      </c>
    </row>
    <row r="214" spans="2:24" x14ac:dyDescent="0.2">
      <c r="B214" s="60"/>
      <c r="C214" s="61"/>
      <c r="D214" s="61"/>
      <c r="E214" s="61"/>
      <c r="F214" s="62"/>
      <c r="G214" s="62"/>
      <c r="H214" s="63"/>
      <c r="I214" s="64"/>
      <c r="J214" s="63"/>
      <c r="K214" s="64"/>
      <c r="L214" s="90" t="str">
        <f t="shared" ref="L214:L277" si="21">IF(B214="","",COUNTIFS(F214:K214,"Ja"))</f>
        <v/>
      </c>
      <c r="M214" s="66"/>
      <c r="N214" s="63" t="str">
        <f t="shared" si="18"/>
        <v/>
      </c>
      <c r="O214" s="63" t="str">
        <f t="shared" si="19"/>
        <v/>
      </c>
      <c r="P214" s="61" t="str">
        <f t="shared" si="20"/>
        <v/>
      </c>
      <c r="W214" s="90" t="str">
        <f>IF('2. Aanbestedingen'!$B214="","",COUNTIFS('2. Aanbestedingen'!$Q214:$V214,"Toegepast (eis)")+COUNTIFS('2. Aanbestedingen'!$Q214:$V214,"Toegepast (wens)"))</f>
        <v/>
      </c>
      <c r="X214" s="97" t="str">
        <f t="shared" si="17"/>
        <v/>
      </c>
    </row>
    <row r="215" spans="2:24" x14ac:dyDescent="0.2">
      <c r="B215" s="60"/>
      <c r="C215" s="61"/>
      <c r="D215" s="61"/>
      <c r="E215" s="61"/>
      <c r="F215" s="62"/>
      <c r="G215" s="62"/>
      <c r="H215" s="63"/>
      <c r="I215" s="64"/>
      <c r="J215" s="63"/>
      <c r="K215" s="64"/>
      <c r="L215" s="90" t="str">
        <f t="shared" si="21"/>
        <v/>
      </c>
      <c r="M215" s="66"/>
      <c r="N215" s="63" t="str">
        <f t="shared" si="18"/>
        <v/>
      </c>
      <c r="O215" s="63" t="str">
        <f t="shared" si="19"/>
        <v/>
      </c>
      <c r="P215" s="61" t="str">
        <f t="shared" si="20"/>
        <v/>
      </c>
      <c r="W215" s="90" t="str">
        <f>IF('2. Aanbestedingen'!$B215="","",COUNTIFS('2. Aanbestedingen'!$Q215:$V215,"Toegepast (eis)")+COUNTIFS('2. Aanbestedingen'!$Q215:$V215,"Toegepast (wens)"))</f>
        <v/>
      </c>
      <c r="X215" s="97" t="str">
        <f t="shared" si="17"/>
        <v/>
      </c>
    </row>
    <row r="216" spans="2:24" x14ac:dyDescent="0.2">
      <c r="B216" s="60"/>
      <c r="C216" s="61"/>
      <c r="D216" s="61"/>
      <c r="E216" s="61"/>
      <c r="F216" s="62"/>
      <c r="G216" s="62"/>
      <c r="H216" s="63"/>
      <c r="I216" s="64"/>
      <c r="J216" s="63"/>
      <c r="K216" s="64"/>
      <c r="L216" s="90" t="str">
        <f t="shared" si="21"/>
        <v/>
      </c>
      <c r="M216" s="66"/>
      <c r="N216" s="63" t="str">
        <f t="shared" si="18"/>
        <v/>
      </c>
      <c r="O216" s="63" t="str">
        <f t="shared" si="19"/>
        <v/>
      </c>
      <c r="P216" s="61" t="str">
        <f t="shared" si="20"/>
        <v/>
      </c>
      <c r="W216" s="90" t="str">
        <f>IF('2. Aanbestedingen'!$B216="","",COUNTIFS('2. Aanbestedingen'!$Q216:$V216,"Toegepast (eis)")+COUNTIFS('2. Aanbestedingen'!$Q216:$V216,"Toegepast (wens)"))</f>
        <v/>
      </c>
      <c r="X216" s="97" t="str">
        <f t="shared" si="17"/>
        <v/>
      </c>
    </row>
    <row r="217" spans="2:24" x14ac:dyDescent="0.2">
      <c r="B217" s="60"/>
      <c r="C217" s="61"/>
      <c r="D217" s="61"/>
      <c r="E217" s="61"/>
      <c r="F217" s="62"/>
      <c r="G217" s="62"/>
      <c r="H217" s="63"/>
      <c r="I217" s="64"/>
      <c r="J217" s="63"/>
      <c r="K217" s="64"/>
      <c r="L217" s="90" t="str">
        <f t="shared" si="21"/>
        <v/>
      </c>
      <c r="M217" s="66"/>
      <c r="N217" s="63" t="str">
        <f t="shared" si="18"/>
        <v/>
      </c>
      <c r="O217" s="63" t="str">
        <f t="shared" si="19"/>
        <v/>
      </c>
      <c r="P217" s="61" t="str">
        <f t="shared" si="20"/>
        <v/>
      </c>
      <c r="W217" s="90" t="str">
        <f>IF('2. Aanbestedingen'!$B217="","",COUNTIFS('2. Aanbestedingen'!$Q217:$V217,"Toegepast (eis)")+COUNTIFS('2. Aanbestedingen'!$Q217:$V217,"Toegepast (wens)"))</f>
        <v/>
      </c>
      <c r="X217" s="97" t="str">
        <f t="shared" si="17"/>
        <v/>
      </c>
    </row>
    <row r="218" spans="2:24" x14ac:dyDescent="0.2">
      <c r="B218" s="60"/>
      <c r="C218" s="61"/>
      <c r="D218" s="61"/>
      <c r="E218" s="61"/>
      <c r="F218" s="62"/>
      <c r="G218" s="62"/>
      <c r="H218" s="63"/>
      <c r="I218" s="64"/>
      <c r="J218" s="63"/>
      <c r="K218" s="64"/>
      <c r="L218" s="90" t="str">
        <f t="shared" si="21"/>
        <v/>
      </c>
      <c r="M218" s="66"/>
      <c r="N218" s="63" t="str">
        <f t="shared" si="18"/>
        <v/>
      </c>
      <c r="O218" s="63" t="str">
        <f t="shared" si="19"/>
        <v/>
      </c>
      <c r="P218" s="61" t="str">
        <f t="shared" si="20"/>
        <v/>
      </c>
      <c r="W218" s="90" t="str">
        <f>IF('2. Aanbestedingen'!$B218="","",COUNTIFS('2. Aanbestedingen'!$Q218:$V218,"Toegepast (eis)")+COUNTIFS('2. Aanbestedingen'!$Q218:$V218,"Toegepast (wens)"))</f>
        <v/>
      </c>
      <c r="X218" s="97" t="str">
        <f t="shared" si="17"/>
        <v/>
      </c>
    </row>
    <row r="219" spans="2:24" x14ac:dyDescent="0.2">
      <c r="B219" s="60"/>
      <c r="C219" s="61"/>
      <c r="D219" s="61"/>
      <c r="E219" s="61"/>
      <c r="F219" s="62"/>
      <c r="G219" s="62"/>
      <c r="H219" s="63"/>
      <c r="I219" s="64"/>
      <c r="J219" s="63"/>
      <c r="K219" s="64"/>
      <c r="L219" s="90" t="str">
        <f t="shared" si="21"/>
        <v/>
      </c>
      <c r="M219" s="66"/>
      <c r="N219" s="63" t="str">
        <f t="shared" si="18"/>
        <v/>
      </c>
      <c r="O219" s="63" t="str">
        <f t="shared" si="19"/>
        <v/>
      </c>
      <c r="P219" s="61" t="str">
        <f t="shared" si="20"/>
        <v/>
      </c>
      <c r="W219" s="90" t="str">
        <f>IF('2. Aanbestedingen'!$B219="","",COUNTIFS('2. Aanbestedingen'!$Q219:$V219,"Toegepast (eis)")+COUNTIFS('2. Aanbestedingen'!$Q219:$V219,"Toegepast (wens)"))</f>
        <v/>
      </c>
      <c r="X219" s="97" t="str">
        <f t="shared" si="17"/>
        <v/>
      </c>
    </row>
    <row r="220" spans="2:24" x14ac:dyDescent="0.2">
      <c r="B220" s="60"/>
      <c r="C220" s="61"/>
      <c r="D220" s="61"/>
      <c r="E220" s="61"/>
      <c r="F220" s="62"/>
      <c r="G220" s="62"/>
      <c r="H220" s="63"/>
      <c r="I220" s="64"/>
      <c r="J220" s="63"/>
      <c r="K220" s="64"/>
      <c r="L220" s="90" t="str">
        <f t="shared" si="21"/>
        <v/>
      </c>
      <c r="M220" s="66"/>
      <c r="N220" s="63" t="str">
        <f t="shared" si="18"/>
        <v/>
      </c>
      <c r="O220" s="63" t="str">
        <f t="shared" si="19"/>
        <v/>
      </c>
      <c r="P220" s="61" t="str">
        <f t="shared" si="20"/>
        <v/>
      </c>
      <c r="W220" s="90" t="str">
        <f>IF('2. Aanbestedingen'!$B220="","",COUNTIFS('2. Aanbestedingen'!$Q220:$V220,"Toegepast (eis)")+COUNTIFS('2. Aanbestedingen'!$Q220:$V220,"Toegepast (wens)"))</f>
        <v/>
      </c>
      <c r="X220" s="97" t="str">
        <f t="shared" si="17"/>
        <v/>
      </c>
    </row>
    <row r="221" spans="2:24" x14ac:dyDescent="0.2">
      <c r="B221" s="60"/>
      <c r="C221" s="61"/>
      <c r="D221" s="61"/>
      <c r="E221" s="61"/>
      <c r="F221" s="62"/>
      <c r="G221" s="62"/>
      <c r="H221" s="63"/>
      <c r="I221" s="64"/>
      <c r="J221" s="63"/>
      <c r="K221" s="64"/>
      <c r="L221" s="90" t="str">
        <f t="shared" si="21"/>
        <v/>
      </c>
      <c r="M221" s="66"/>
      <c r="N221" s="63" t="str">
        <f t="shared" si="18"/>
        <v/>
      </c>
      <c r="O221" s="63" t="str">
        <f t="shared" si="19"/>
        <v/>
      </c>
      <c r="P221" s="61" t="str">
        <f t="shared" si="20"/>
        <v/>
      </c>
      <c r="W221" s="90" t="str">
        <f>IF('2. Aanbestedingen'!$B221="","",COUNTIFS('2. Aanbestedingen'!$Q221:$V221,"Toegepast (eis)")+COUNTIFS('2. Aanbestedingen'!$Q221:$V221,"Toegepast (wens)"))</f>
        <v/>
      </c>
      <c r="X221" s="97" t="str">
        <f t="shared" si="17"/>
        <v/>
      </c>
    </row>
    <row r="222" spans="2:24" x14ac:dyDescent="0.2">
      <c r="B222" s="60"/>
      <c r="C222" s="61"/>
      <c r="D222" s="61"/>
      <c r="E222" s="61"/>
      <c r="F222" s="62"/>
      <c r="G222" s="62"/>
      <c r="H222" s="63"/>
      <c r="I222" s="64"/>
      <c r="J222" s="63"/>
      <c r="K222" s="64"/>
      <c r="L222" s="90" t="str">
        <f t="shared" si="21"/>
        <v/>
      </c>
      <c r="M222" s="66"/>
      <c r="N222" s="63" t="str">
        <f t="shared" si="18"/>
        <v/>
      </c>
      <c r="O222" s="63" t="str">
        <f t="shared" si="19"/>
        <v/>
      </c>
      <c r="P222" s="61" t="str">
        <f t="shared" si="20"/>
        <v/>
      </c>
      <c r="W222" s="90" t="str">
        <f>IF('2. Aanbestedingen'!$B222="","",COUNTIFS('2. Aanbestedingen'!$Q222:$V222,"Toegepast (eis)")+COUNTIFS('2. Aanbestedingen'!$Q222:$V222,"Toegepast (wens)"))</f>
        <v/>
      </c>
      <c r="X222" s="97" t="str">
        <f t="shared" si="17"/>
        <v/>
      </c>
    </row>
    <row r="223" spans="2:24" x14ac:dyDescent="0.2">
      <c r="B223" s="60"/>
      <c r="C223" s="61"/>
      <c r="D223" s="61"/>
      <c r="E223" s="61"/>
      <c r="F223" s="62"/>
      <c r="G223" s="62"/>
      <c r="H223" s="63"/>
      <c r="I223" s="64"/>
      <c r="J223" s="63"/>
      <c r="K223" s="64"/>
      <c r="L223" s="90" t="str">
        <f t="shared" si="21"/>
        <v/>
      </c>
      <c r="M223" s="66"/>
      <c r="N223" s="63" t="str">
        <f t="shared" si="18"/>
        <v/>
      </c>
      <c r="O223" s="63" t="str">
        <f t="shared" si="19"/>
        <v/>
      </c>
      <c r="P223" s="61" t="str">
        <f t="shared" si="20"/>
        <v/>
      </c>
      <c r="W223" s="90" t="str">
        <f>IF('2. Aanbestedingen'!$B223="","",COUNTIFS('2. Aanbestedingen'!$Q223:$V223,"Toegepast (eis)")+COUNTIFS('2. Aanbestedingen'!$Q223:$V223,"Toegepast (wens)"))</f>
        <v/>
      </c>
      <c r="X223" s="97" t="str">
        <f t="shared" si="17"/>
        <v/>
      </c>
    </row>
    <row r="224" spans="2:24" x14ac:dyDescent="0.2">
      <c r="B224" s="60"/>
      <c r="C224" s="61"/>
      <c r="D224" s="61"/>
      <c r="E224" s="61"/>
      <c r="F224" s="62"/>
      <c r="G224" s="62"/>
      <c r="H224" s="63"/>
      <c r="I224" s="64"/>
      <c r="J224" s="63"/>
      <c r="K224" s="64"/>
      <c r="L224" s="90" t="str">
        <f t="shared" si="21"/>
        <v/>
      </c>
      <c r="M224" s="66"/>
      <c r="N224" s="63" t="str">
        <f t="shared" si="18"/>
        <v/>
      </c>
      <c r="O224" s="63" t="str">
        <f t="shared" si="19"/>
        <v/>
      </c>
      <c r="P224" s="61" t="str">
        <f t="shared" si="20"/>
        <v/>
      </c>
      <c r="W224" s="90" t="str">
        <f>IF('2. Aanbestedingen'!$B224="","",COUNTIFS('2. Aanbestedingen'!$Q224:$V224,"Toegepast (eis)")+COUNTIFS('2. Aanbestedingen'!$Q224:$V224,"Toegepast (wens)"))</f>
        <v/>
      </c>
      <c r="X224" s="97" t="str">
        <f t="shared" si="17"/>
        <v/>
      </c>
    </row>
    <row r="225" spans="2:24" x14ac:dyDescent="0.2">
      <c r="B225" s="60"/>
      <c r="C225" s="61"/>
      <c r="D225" s="61"/>
      <c r="E225" s="61"/>
      <c r="F225" s="62"/>
      <c r="G225" s="62"/>
      <c r="H225" s="63"/>
      <c r="I225" s="64"/>
      <c r="J225" s="63"/>
      <c r="K225" s="64"/>
      <c r="L225" s="90" t="str">
        <f t="shared" si="21"/>
        <v/>
      </c>
      <c r="M225" s="66"/>
      <c r="N225" s="63" t="str">
        <f t="shared" si="18"/>
        <v/>
      </c>
      <c r="O225" s="63" t="str">
        <f t="shared" si="19"/>
        <v/>
      </c>
      <c r="P225" s="61" t="str">
        <f t="shared" si="20"/>
        <v/>
      </c>
      <c r="W225" s="90" t="str">
        <f>IF('2. Aanbestedingen'!$B225="","",COUNTIFS('2. Aanbestedingen'!$Q225:$V225,"Toegepast (eis)")+COUNTIFS('2. Aanbestedingen'!$Q225:$V225,"Toegepast (wens)"))</f>
        <v/>
      </c>
      <c r="X225" s="97" t="str">
        <f t="shared" si="17"/>
        <v/>
      </c>
    </row>
    <row r="226" spans="2:24" x14ac:dyDescent="0.2">
      <c r="B226" s="60"/>
      <c r="C226" s="61"/>
      <c r="D226" s="61"/>
      <c r="E226" s="61"/>
      <c r="F226" s="62"/>
      <c r="G226" s="62"/>
      <c r="H226" s="63"/>
      <c r="I226" s="64"/>
      <c r="J226" s="63"/>
      <c r="K226" s="64"/>
      <c r="L226" s="90" t="str">
        <f t="shared" si="21"/>
        <v/>
      </c>
      <c r="M226" s="66"/>
      <c r="N226" s="63" t="str">
        <f t="shared" si="18"/>
        <v/>
      </c>
      <c r="O226" s="63" t="str">
        <f t="shared" si="19"/>
        <v/>
      </c>
      <c r="P226" s="61" t="str">
        <f t="shared" si="20"/>
        <v/>
      </c>
      <c r="W226" s="90" t="str">
        <f>IF('2. Aanbestedingen'!$B226="","",COUNTIFS('2. Aanbestedingen'!$Q226:$V226,"Toegepast (eis)")+COUNTIFS('2. Aanbestedingen'!$Q226:$V226,"Toegepast (wens)"))</f>
        <v/>
      </c>
      <c r="X226" s="97" t="str">
        <f t="shared" si="17"/>
        <v/>
      </c>
    </row>
    <row r="227" spans="2:24" x14ac:dyDescent="0.2">
      <c r="B227" s="60"/>
      <c r="C227" s="61"/>
      <c r="D227" s="61"/>
      <c r="E227" s="61"/>
      <c r="F227" s="62"/>
      <c r="G227" s="62"/>
      <c r="H227" s="63"/>
      <c r="I227" s="64"/>
      <c r="J227" s="63"/>
      <c r="K227" s="64"/>
      <c r="L227" s="90" t="str">
        <f t="shared" si="21"/>
        <v/>
      </c>
      <c r="M227" s="66"/>
      <c r="N227" s="63" t="str">
        <f t="shared" si="18"/>
        <v/>
      </c>
      <c r="O227" s="63" t="str">
        <f t="shared" si="19"/>
        <v/>
      </c>
      <c r="P227" s="61" t="str">
        <f t="shared" si="20"/>
        <v/>
      </c>
      <c r="W227" s="90" t="str">
        <f>IF('2. Aanbestedingen'!$B227="","",COUNTIFS('2. Aanbestedingen'!$Q227:$V227,"Toegepast (eis)")+COUNTIFS('2. Aanbestedingen'!$Q227:$V227,"Toegepast (wens)"))</f>
        <v/>
      </c>
      <c r="X227" s="97" t="str">
        <f t="shared" si="17"/>
        <v/>
      </c>
    </row>
    <row r="228" spans="2:24" x14ac:dyDescent="0.2">
      <c r="B228" s="60"/>
      <c r="C228" s="61"/>
      <c r="D228" s="61"/>
      <c r="E228" s="61"/>
      <c r="F228" s="62"/>
      <c r="G228" s="62"/>
      <c r="H228" s="63"/>
      <c r="I228" s="64"/>
      <c r="J228" s="63"/>
      <c r="K228" s="64"/>
      <c r="L228" s="90" t="str">
        <f t="shared" si="21"/>
        <v/>
      </c>
      <c r="M228" s="66"/>
      <c r="N228" s="63" t="str">
        <f t="shared" si="18"/>
        <v/>
      </c>
      <c r="O228" s="63" t="str">
        <f t="shared" si="19"/>
        <v/>
      </c>
      <c r="P228" s="61" t="str">
        <f t="shared" si="20"/>
        <v/>
      </c>
      <c r="W228" s="90" t="str">
        <f>IF('2. Aanbestedingen'!$B228="","",COUNTIFS('2. Aanbestedingen'!$Q228:$V228,"Toegepast (eis)")+COUNTIFS('2. Aanbestedingen'!$Q228:$V228,"Toegepast (wens)"))</f>
        <v/>
      </c>
      <c r="X228" s="97" t="str">
        <f t="shared" si="17"/>
        <v/>
      </c>
    </row>
    <row r="229" spans="2:24" x14ac:dyDescent="0.2">
      <c r="B229" s="60"/>
      <c r="C229" s="61"/>
      <c r="D229" s="61"/>
      <c r="E229" s="61"/>
      <c r="F229" s="62"/>
      <c r="G229" s="62"/>
      <c r="H229" s="63"/>
      <c r="I229" s="64"/>
      <c r="J229" s="63"/>
      <c r="K229" s="64"/>
      <c r="L229" s="90" t="str">
        <f t="shared" si="21"/>
        <v/>
      </c>
      <c r="M229" s="66"/>
      <c r="N229" s="63" t="str">
        <f t="shared" si="18"/>
        <v/>
      </c>
      <c r="O229" s="63" t="str">
        <f t="shared" si="19"/>
        <v/>
      </c>
      <c r="P229" s="61" t="str">
        <f t="shared" si="20"/>
        <v/>
      </c>
      <c r="W229" s="90" t="str">
        <f>IF('2. Aanbestedingen'!$B229="","",COUNTIFS('2. Aanbestedingen'!$Q229:$V229,"Toegepast (eis)")+COUNTIFS('2. Aanbestedingen'!$Q229:$V229,"Toegepast (wens)"))</f>
        <v/>
      </c>
      <c r="X229" s="97" t="str">
        <f t="shared" si="17"/>
        <v/>
      </c>
    </row>
    <row r="230" spans="2:24" x14ac:dyDescent="0.2">
      <c r="B230" s="60"/>
      <c r="C230" s="61"/>
      <c r="D230" s="61"/>
      <c r="E230" s="61"/>
      <c r="F230" s="62"/>
      <c r="G230" s="62"/>
      <c r="H230" s="63"/>
      <c r="I230" s="64"/>
      <c r="J230" s="63"/>
      <c r="K230" s="64"/>
      <c r="L230" s="90" t="str">
        <f t="shared" si="21"/>
        <v/>
      </c>
      <c r="M230" s="66"/>
      <c r="N230" s="63" t="str">
        <f t="shared" si="18"/>
        <v/>
      </c>
      <c r="O230" s="63" t="str">
        <f t="shared" si="19"/>
        <v/>
      </c>
      <c r="P230" s="61" t="str">
        <f t="shared" si="20"/>
        <v/>
      </c>
      <c r="W230" s="90" t="str">
        <f>IF('2. Aanbestedingen'!$B230="","",COUNTIFS('2. Aanbestedingen'!$Q230:$V230,"Toegepast (eis)")+COUNTIFS('2. Aanbestedingen'!$Q230:$V230,"Toegepast (wens)"))</f>
        <v/>
      </c>
      <c r="X230" s="97" t="str">
        <f t="shared" si="17"/>
        <v/>
      </c>
    </row>
    <row r="231" spans="2:24" x14ac:dyDescent="0.2">
      <c r="B231" s="60"/>
      <c r="C231" s="61"/>
      <c r="D231" s="61"/>
      <c r="E231" s="61"/>
      <c r="F231" s="62"/>
      <c r="G231" s="62"/>
      <c r="H231" s="63"/>
      <c r="I231" s="64"/>
      <c r="J231" s="63"/>
      <c r="K231" s="64"/>
      <c r="L231" s="90" t="str">
        <f t="shared" si="21"/>
        <v/>
      </c>
      <c r="M231" s="66"/>
      <c r="N231" s="63" t="str">
        <f t="shared" si="18"/>
        <v/>
      </c>
      <c r="O231" s="63" t="str">
        <f t="shared" si="19"/>
        <v/>
      </c>
      <c r="P231" s="61" t="str">
        <f t="shared" si="20"/>
        <v/>
      </c>
      <c r="W231" s="90" t="str">
        <f>IF('2. Aanbestedingen'!$B231="","",COUNTIFS('2. Aanbestedingen'!$Q231:$V231,"Toegepast (eis)")+COUNTIFS('2. Aanbestedingen'!$Q231:$V231,"Toegepast (wens)"))</f>
        <v/>
      </c>
      <c r="X231" s="97" t="str">
        <f t="shared" si="17"/>
        <v/>
      </c>
    </row>
    <row r="232" spans="2:24" x14ac:dyDescent="0.2">
      <c r="B232" s="60"/>
      <c r="C232" s="61"/>
      <c r="D232" s="61"/>
      <c r="E232" s="61"/>
      <c r="F232" s="62"/>
      <c r="G232" s="62"/>
      <c r="H232" s="63"/>
      <c r="I232" s="64"/>
      <c r="J232" s="63"/>
      <c r="K232" s="64"/>
      <c r="L232" s="90" t="str">
        <f t="shared" si="21"/>
        <v/>
      </c>
      <c r="M232" s="66"/>
      <c r="N232" s="63" t="str">
        <f t="shared" si="18"/>
        <v/>
      </c>
      <c r="O232" s="63" t="str">
        <f t="shared" si="19"/>
        <v/>
      </c>
      <c r="P232" s="61" t="str">
        <f t="shared" si="20"/>
        <v/>
      </c>
      <c r="W232" s="90" t="str">
        <f>IF('2. Aanbestedingen'!$B232="","",COUNTIFS('2. Aanbestedingen'!$Q232:$V232,"Toegepast (eis)")+COUNTIFS('2. Aanbestedingen'!$Q232:$V232,"Toegepast (wens)"))</f>
        <v/>
      </c>
      <c r="X232" s="97" t="str">
        <f t="shared" si="17"/>
        <v/>
      </c>
    </row>
    <row r="233" spans="2:24" x14ac:dyDescent="0.2">
      <c r="B233" s="60"/>
      <c r="C233" s="61"/>
      <c r="D233" s="61"/>
      <c r="E233" s="61"/>
      <c r="F233" s="62"/>
      <c r="G233" s="62"/>
      <c r="H233" s="63"/>
      <c r="I233" s="64"/>
      <c r="J233" s="63"/>
      <c r="K233" s="64"/>
      <c r="L233" s="90" t="str">
        <f t="shared" si="21"/>
        <v/>
      </c>
      <c r="M233" s="66"/>
      <c r="N233" s="63" t="str">
        <f t="shared" si="18"/>
        <v/>
      </c>
      <c r="O233" s="63" t="str">
        <f t="shared" si="19"/>
        <v/>
      </c>
      <c r="P233" s="61" t="str">
        <f t="shared" si="20"/>
        <v/>
      </c>
      <c r="W233" s="90" t="str">
        <f>IF('2. Aanbestedingen'!$B233="","",COUNTIFS('2. Aanbestedingen'!$Q233:$V233,"Toegepast (eis)")+COUNTIFS('2. Aanbestedingen'!$Q233:$V233,"Toegepast (wens)"))</f>
        <v/>
      </c>
      <c r="X233" s="97" t="str">
        <f t="shared" si="17"/>
        <v/>
      </c>
    </row>
    <row r="234" spans="2:24" x14ac:dyDescent="0.2">
      <c r="B234" s="60"/>
      <c r="C234" s="61"/>
      <c r="D234" s="61"/>
      <c r="E234" s="61"/>
      <c r="F234" s="62"/>
      <c r="G234" s="62"/>
      <c r="H234" s="63"/>
      <c r="I234" s="64"/>
      <c r="J234" s="63"/>
      <c r="K234" s="64"/>
      <c r="L234" s="90" t="str">
        <f t="shared" si="21"/>
        <v/>
      </c>
      <c r="M234" s="66"/>
      <c r="N234" s="63" t="str">
        <f t="shared" si="18"/>
        <v/>
      </c>
      <c r="O234" s="63" t="str">
        <f t="shared" si="19"/>
        <v/>
      </c>
      <c r="P234" s="61" t="str">
        <f t="shared" si="20"/>
        <v/>
      </c>
      <c r="W234" s="90" t="str">
        <f>IF('2. Aanbestedingen'!$B234="","",COUNTIFS('2. Aanbestedingen'!$Q234:$V234,"Toegepast (eis)")+COUNTIFS('2. Aanbestedingen'!$Q234:$V234,"Toegepast (wens)"))</f>
        <v/>
      </c>
      <c r="X234" s="97" t="str">
        <f t="shared" si="17"/>
        <v/>
      </c>
    </row>
    <row r="235" spans="2:24" x14ac:dyDescent="0.2">
      <c r="B235" s="60"/>
      <c r="C235" s="61"/>
      <c r="D235" s="61"/>
      <c r="E235" s="61"/>
      <c r="F235" s="62"/>
      <c r="G235" s="62"/>
      <c r="H235" s="63"/>
      <c r="I235" s="64"/>
      <c r="J235" s="63"/>
      <c r="K235" s="64"/>
      <c r="L235" s="90" t="str">
        <f t="shared" si="21"/>
        <v/>
      </c>
      <c r="M235" s="66"/>
      <c r="N235" s="63" t="str">
        <f t="shared" si="18"/>
        <v/>
      </c>
      <c r="O235" s="63" t="str">
        <f t="shared" si="19"/>
        <v/>
      </c>
      <c r="P235" s="61" t="str">
        <f t="shared" si="20"/>
        <v/>
      </c>
      <c r="W235" s="90" t="str">
        <f>IF('2. Aanbestedingen'!$B235="","",COUNTIFS('2. Aanbestedingen'!$Q235:$V235,"Toegepast (eis)")+COUNTIFS('2. Aanbestedingen'!$Q235:$V235,"Toegepast (wens)"))</f>
        <v/>
      </c>
      <c r="X235" s="97" t="str">
        <f t="shared" si="17"/>
        <v/>
      </c>
    </row>
    <row r="236" spans="2:24" x14ac:dyDescent="0.2">
      <c r="B236" s="60"/>
      <c r="C236" s="61"/>
      <c r="D236" s="61"/>
      <c r="E236" s="61"/>
      <c r="F236" s="62"/>
      <c r="G236" s="62"/>
      <c r="H236" s="63"/>
      <c r="I236" s="64"/>
      <c r="J236" s="63"/>
      <c r="K236" s="64"/>
      <c r="L236" s="90" t="str">
        <f t="shared" si="21"/>
        <v/>
      </c>
      <c r="M236" s="66"/>
      <c r="N236" s="63" t="str">
        <f t="shared" si="18"/>
        <v/>
      </c>
      <c r="O236" s="63" t="str">
        <f t="shared" si="19"/>
        <v/>
      </c>
      <c r="P236" s="61" t="str">
        <f t="shared" si="20"/>
        <v/>
      </c>
      <c r="W236" s="90" t="str">
        <f>IF('2. Aanbestedingen'!$B236="","",COUNTIFS('2. Aanbestedingen'!$Q236:$V236,"Toegepast (eis)")+COUNTIFS('2. Aanbestedingen'!$Q236:$V236,"Toegepast (wens)"))</f>
        <v/>
      </c>
      <c r="X236" s="97" t="str">
        <f t="shared" si="17"/>
        <v/>
      </c>
    </row>
    <row r="237" spans="2:24" x14ac:dyDescent="0.2">
      <c r="B237" s="60"/>
      <c r="C237" s="61"/>
      <c r="D237" s="61"/>
      <c r="E237" s="61"/>
      <c r="F237" s="62"/>
      <c r="G237" s="62"/>
      <c r="H237" s="63"/>
      <c r="I237" s="64"/>
      <c r="J237" s="63"/>
      <c r="K237" s="64"/>
      <c r="L237" s="90" t="str">
        <f t="shared" si="21"/>
        <v/>
      </c>
      <c r="M237" s="66"/>
      <c r="N237" s="63" t="str">
        <f t="shared" si="18"/>
        <v/>
      </c>
      <c r="O237" s="63" t="str">
        <f t="shared" si="19"/>
        <v/>
      </c>
      <c r="P237" s="61" t="str">
        <f t="shared" si="20"/>
        <v/>
      </c>
      <c r="W237" s="90" t="str">
        <f>IF('2. Aanbestedingen'!$B237="","",COUNTIFS('2. Aanbestedingen'!$Q237:$V237,"Toegepast (eis)")+COUNTIFS('2. Aanbestedingen'!$Q237:$V237,"Toegepast (wens)"))</f>
        <v/>
      </c>
      <c r="X237" s="97" t="str">
        <f t="shared" si="17"/>
        <v/>
      </c>
    </row>
    <row r="238" spans="2:24" x14ac:dyDescent="0.2">
      <c r="B238" s="60"/>
      <c r="C238" s="61"/>
      <c r="D238" s="61"/>
      <c r="E238" s="61"/>
      <c r="F238" s="62"/>
      <c r="G238" s="62"/>
      <c r="H238" s="63"/>
      <c r="I238" s="64"/>
      <c r="J238" s="63"/>
      <c r="K238" s="64"/>
      <c r="L238" s="90" t="str">
        <f t="shared" si="21"/>
        <v/>
      </c>
      <c r="M238" s="66"/>
      <c r="N238" s="63" t="str">
        <f t="shared" si="18"/>
        <v/>
      </c>
      <c r="O238" s="63" t="str">
        <f t="shared" si="19"/>
        <v/>
      </c>
      <c r="P238" s="61" t="str">
        <f t="shared" si="20"/>
        <v/>
      </c>
      <c r="W238" s="90" t="str">
        <f>IF('2. Aanbestedingen'!$B238="","",COUNTIFS('2. Aanbestedingen'!$Q238:$V238,"Toegepast (eis)")+COUNTIFS('2. Aanbestedingen'!$Q238:$V238,"Toegepast (wens)"))</f>
        <v/>
      </c>
      <c r="X238" s="97" t="str">
        <f t="shared" si="17"/>
        <v/>
      </c>
    </row>
    <row r="239" spans="2:24" x14ac:dyDescent="0.2">
      <c r="B239" s="60"/>
      <c r="C239" s="61"/>
      <c r="D239" s="61"/>
      <c r="E239" s="61"/>
      <c r="F239" s="62"/>
      <c r="G239" s="62"/>
      <c r="H239" s="63"/>
      <c r="I239" s="64"/>
      <c r="J239" s="63"/>
      <c r="K239" s="64"/>
      <c r="L239" s="90" t="str">
        <f t="shared" si="21"/>
        <v/>
      </c>
      <c r="M239" s="66"/>
      <c r="N239" s="63" t="str">
        <f t="shared" si="18"/>
        <v/>
      </c>
      <c r="O239" s="63" t="str">
        <f t="shared" si="19"/>
        <v/>
      </c>
      <c r="P239" s="61" t="str">
        <f t="shared" si="20"/>
        <v/>
      </c>
      <c r="W239" s="90" t="str">
        <f>IF('2. Aanbestedingen'!$B239="","",COUNTIFS('2. Aanbestedingen'!$Q239:$V239,"Toegepast (eis)")+COUNTIFS('2. Aanbestedingen'!$Q239:$V239,"Toegepast (wens)"))</f>
        <v/>
      </c>
      <c r="X239" s="97" t="str">
        <f t="shared" si="17"/>
        <v/>
      </c>
    </row>
    <row r="240" spans="2:24" x14ac:dyDescent="0.2">
      <c r="B240" s="60"/>
      <c r="C240" s="61"/>
      <c r="D240" s="61"/>
      <c r="E240" s="61"/>
      <c r="F240" s="62"/>
      <c r="G240" s="62"/>
      <c r="H240" s="63"/>
      <c r="I240" s="64"/>
      <c r="J240" s="63"/>
      <c r="K240" s="64"/>
      <c r="L240" s="90" t="str">
        <f t="shared" si="21"/>
        <v/>
      </c>
      <c r="M240" s="66"/>
      <c r="N240" s="63" t="str">
        <f t="shared" si="18"/>
        <v/>
      </c>
      <c r="O240" s="63" t="str">
        <f t="shared" si="19"/>
        <v/>
      </c>
      <c r="P240" s="61" t="str">
        <f t="shared" si="20"/>
        <v/>
      </c>
      <c r="W240" s="90" t="str">
        <f>IF('2. Aanbestedingen'!$B240="","",COUNTIFS('2. Aanbestedingen'!$Q240:$V240,"Toegepast (eis)")+COUNTIFS('2. Aanbestedingen'!$Q240:$V240,"Toegepast (wens)"))</f>
        <v/>
      </c>
      <c r="X240" s="97" t="str">
        <f t="shared" si="17"/>
        <v/>
      </c>
    </row>
    <row r="241" spans="2:24" x14ac:dyDescent="0.2">
      <c r="B241" s="60"/>
      <c r="C241" s="61"/>
      <c r="D241" s="61"/>
      <c r="E241" s="61"/>
      <c r="F241" s="62"/>
      <c r="G241" s="62"/>
      <c r="H241" s="63"/>
      <c r="I241" s="64"/>
      <c r="J241" s="63"/>
      <c r="K241" s="64"/>
      <c r="L241" s="90" t="str">
        <f t="shared" si="21"/>
        <v/>
      </c>
      <c r="M241" s="66"/>
      <c r="N241" s="63" t="str">
        <f t="shared" si="18"/>
        <v/>
      </c>
      <c r="O241" s="63" t="str">
        <f t="shared" si="19"/>
        <v/>
      </c>
      <c r="P241" s="61" t="str">
        <f t="shared" si="20"/>
        <v/>
      </c>
      <c r="W241" s="90" t="str">
        <f>IF('2. Aanbestedingen'!$B241="","",COUNTIFS('2. Aanbestedingen'!$Q241:$V241,"Toegepast (eis)")+COUNTIFS('2. Aanbestedingen'!$Q241:$V241,"Toegepast (wens)"))</f>
        <v/>
      </c>
      <c r="X241" s="97" t="str">
        <f t="shared" si="17"/>
        <v/>
      </c>
    </row>
    <row r="242" spans="2:24" x14ac:dyDescent="0.2">
      <c r="B242" s="60"/>
      <c r="C242" s="61"/>
      <c r="D242" s="61"/>
      <c r="E242" s="61"/>
      <c r="F242" s="62"/>
      <c r="G242" s="62"/>
      <c r="H242" s="63"/>
      <c r="I242" s="64"/>
      <c r="J242" s="63"/>
      <c r="K242" s="64"/>
      <c r="L242" s="90" t="str">
        <f t="shared" si="21"/>
        <v/>
      </c>
      <c r="M242" s="66"/>
      <c r="N242" s="63" t="str">
        <f t="shared" si="18"/>
        <v/>
      </c>
      <c r="O242" s="63" t="str">
        <f t="shared" si="19"/>
        <v/>
      </c>
      <c r="P242" s="61" t="str">
        <f t="shared" si="20"/>
        <v/>
      </c>
      <c r="W242" s="90" t="str">
        <f>IF('2. Aanbestedingen'!$B242="","",COUNTIFS('2. Aanbestedingen'!$Q242:$V242,"Toegepast (eis)")+COUNTIFS('2. Aanbestedingen'!$Q242:$V242,"Toegepast (wens)"))</f>
        <v/>
      </c>
      <c r="X242" s="97" t="str">
        <f t="shared" si="17"/>
        <v/>
      </c>
    </row>
    <row r="243" spans="2:24" x14ac:dyDescent="0.2">
      <c r="B243" s="60"/>
      <c r="C243" s="61"/>
      <c r="D243" s="61"/>
      <c r="E243" s="61"/>
      <c r="F243" s="62"/>
      <c r="G243" s="62"/>
      <c r="H243" s="63"/>
      <c r="I243" s="64"/>
      <c r="J243" s="63"/>
      <c r="K243" s="64"/>
      <c r="L243" s="90" t="str">
        <f t="shared" si="21"/>
        <v/>
      </c>
      <c r="M243" s="66"/>
      <c r="N243" s="63" t="str">
        <f t="shared" si="18"/>
        <v/>
      </c>
      <c r="O243" s="63" t="str">
        <f t="shared" si="19"/>
        <v/>
      </c>
      <c r="P243" s="61" t="str">
        <f t="shared" si="20"/>
        <v/>
      </c>
      <c r="W243" s="90" t="str">
        <f>IF('2. Aanbestedingen'!$B243="","",COUNTIFS('2. Aanbestedingen'!$Q243:$V243,"Toegepast (eis)")+COUNTIFS('2. Aanbestedingen'!$Q243:$V243,"Toegepast (wens)"))</f>
        <v/>
      </c>
      <c r="X243" s="97" t="str">
        <f t="shared" si="17"/>
        <v/>
      </c>
    </row>
    <row r="244" spans="2:24" x14ac:dyDescent="0.2">
      <c r="B244" s="60"/>
      <c r="C244" s="61"/>
      <c r="D244" s="61"/>
      <c r="E244" s="61"/>
      <c r="F244" s="62"/>
      <c r="G244" s="62"/>
      <c r="H244" s="63"/>
      <c r="I244" s="64"/>
      <c r="J244" s="63"/>
      <c r="K244" s="64"/>
      <c r="L244" s="90" t="str">
        <f t="shared" si="21"/>
        <v/>
      </c>
      <c r="M244" s="66"/>
      <c r="N244" s="63" t="str">
        <f t="shared" si="18"/>
        <v/>
      </c>
      <c r="O244" s="63" t="str">
        <f t="shared" si="19"/>
        <v/>
      </c>
      <c r="P244" s="61" t="str">
        <f t="shared" si="20"/>
        <v/>
      </c>
      <c r="W244" s="90" t="str">
        <f>IF('2. Aanbestedingen'!$B244="","",COUNTIFS('2. Aanbestedingen'!$Q244:$V244,"Toegepast (eis)")+COUNTIFS('2. Aanbestedingen'!$Q244:$V244,"Toegepast (wens)"))</f>
        <v/>
      </c>
      <c r="X244" s="97" t="str">
        <f t="shared" si="17"/>
        <v/>
      </c>
    </row>
    <row r="245" spans="2:24" x14ac:dyDescent="0.2">
      <c r="B245" s="60"/>
      <c r="C245" s="61"/>
      <c r="D245" s="61"/>
      <c r="E245" s="61"/>
      <c r="F245" s="62"/>
      <c r="G245" s="62"/>
      <c r="H245" s="63"/>
      <c r="I245" s="64"/>
      <c r="J245" s="63"/>
      <c r="K245" s="64"/>
      <c r="L245" s="90" t="str">
        <f t="shared" si="21"/>
        <v/>
      </c>
      <c r="M245" s="66"/>
      <c r="N245" s="63" t="str">
        <f t="shared" si="18"/>
        <v/>
      </c>
      <c r="O245" s="63" t="str">
        <f t="shared" si="19"/>
        <v/>
      </c>
      <c r="P245" s="61" t="str">
        <f t="shared" si="20"/>
        <v/>
      </c>
      <c r="W245" s="90" t="str">
        <f>IF('2. Aanbestedingen'!$B245="","",COUNTIFS('2. Aanbestedingen'!$Q245:$V245,"Toegepast (eis)")+COUNTIFS('2. Aanbestedingen'!$Q245:$V245,"Toegepast (wens)"))</f>
        <v/>
      </c>
      <c r="X245" s="97" t="str">
        <f t="shared" si="17"/>
        <v/>
      </c>
    </row>
    <row r="246" spans="2:24" x14ac:dyDescent="0.2">
      <c r="B246" s="60"/>
      <c r="C246" s="61"/>
      <c r="D246" s="61"/>
      <c r="E246" s="61"/>
      <c r="F246" s="62"/>
      <c r="G246" s="62"/>
      <c r="H246" s="63"/>
      <c r="I246" s="64"/>
      <c r="J246" s="63"/>
      <c r="K246" s="64"/>
      <c r="L246" s="90" t="str">
        <f t="shared" si="21"/>
        <v/>
      </c>
      <c r="M246" s="66"/>
      <c r="N246" s="63" t="str">
        <f t="shared" si="18"/>
        <v/>
      </c>
      <c r="O246" s="63" t="str">
        <f t="shared" si="19"/>
        <v/>
      </c>
      <c r="P246" s="61" t="str">
        <f t="shared" si="20"/>
        <v/>
      </c>
      <c r="W246" s="90" t="str">
        <f>IF('2. Aanbestedingen'!$B246="","",COUNTIFS('2. Aanbestedingen'!$Q246:$V246,"Toegepast (eis)")+COUNTIFS('2. Aanbestedingen'!$Q246:$V246,"Toegepast (wens)"))</f>
        <v/>
      </c>
      <c r="X246" s="97" t="str">
        <f t="shared" si="17"/>
        <v/>
      </c>
    </row>
    <row r="247" spans="2:24" x14ac:dyDescent="0.2">
      <c r="B247" s="60"/>
      <c r="C247" s="61"/>
      <c r="D247" s="61"/>
      <c r="E247" s="61"/>
      <c r="F247" s="62"/>
      <c r="G247" s="62"/>
      <c r="H247" s="63"/>
      <c r="I247" s="64"/>
      <c r="J247" s="63"/>
      <c r="K247" s="64"/>
      <c r="L247" s="90" t="str">
        <f t="shared" si="21"/>
        <v/>
      </c>
      <c r="M247" s="66"/>
      <c r="N247" s="63" t="str">
        <f t="shared" si="18"/>
        <v/>
      </c>
      <c r="O247" s="63" t="str">
        <f t="shared" si="19"/>
        <v/>
      </c>
      <c r="P247" s="61" t="str">
        <f t="shared" si="20"/>
        <v/>
      </c>
      <c r="W247" s="90" t="str">
        <f>IF('2. Aanbestedingen'!$B247="","",COUNTIFS('2. Aanbestedingen'!$Q247:$V247,"Toegepast (eis)")+COUNTIFS('2. Aanbestedingen'!$Q247:$V247,"Toegepast (wens)"))</f>
        <v/>
      </c>
      <c r="X247" s="97" t="str">
        <f t="shared" si="17"/>
        <v/>
      </c>
    </row>
    <row r="248" spans="2:24" x14ac:dyDescent="0.2">
      <c r="B248" s="60"/>
      <c r="C248" s="61"/>
      <c r="D248" s="61"/>
      <c r="E248" s="61"/>
      <c r="F248" s="62"/>
      <c r="G248" s="62"/>
      <c r="H248" s="63"/>
      <c r="I248" s="64"/>
      <c r="J248" s="63"/>
      <c r="K248" s="64"/>
      <c r="L248" s="90" t="str">
        <f t="shared" si="21"/>
        <v/>
      </c>
      <c r="M248" s="66"/>
      <c r="N248" s="63" t="str">
        <f t="shared" si="18"/>
        <v/>
      </c>
      <c r="O248" s="63" t="str">
        <f t="shared" si="19"/>
        <v/>
      </c>
      <c r="P248" s="61" t="str">
        <f t="shared" si="20"/>
        <v/>
      </c>
      <c r="W248" s="90" t="str">
        <f>IF('2. Aanbestedingen'!$B248="","",COUNTIFS('2. Aanbestedingen'!$Q248:$V248,"Toegepast (eis)")+COUNTIFS('2. Aanbestedingen'!$Q248:$V248,"Toegepast (wens)"))</f>
        <v/>
      </c>
      <c r="X248" s="97" t="str">
        <f t="shared" si="17"/>
        <v/>
      </c>
    </row>
    <row r="249" spans="2:24" x14ac:dyDescent="0.2">
      <c r="B249" s="60"/>
      <c r="C249" s="61"/>
      <c r="D249" s="61"/>
      <c r="E249" s="61"/>
      <c r="F249" s="62"/>
      <c r="G249" s="62"/>
      <c r="H249" s="63"/>
      <c r="I249" s="64"/>
      <c r="J249" s="63"/>
      <c r="K249" s="64"/>
      <c r="L249" s="90" t="str">
        <f t="shared" si="21"/>
        <v/>
      </c>
      <c r="M249" s="66"/>
      <c r="N249" s="63" t="str">
        <f t="shared" si="18"/>
        <v/>
      </c>
      <c r="O249" s="63" t="str">
        <f t="shared" si="19"/>
        <v/>
      </c>
      <c r="P249" s="61" t="str">
        <f t="shared" si="20"/>
        <v/>
      </c>
      <c r="W249" s="90" t="str">
        <f>IF('2. Aanbestedingen'!$B249="","",COUNTIFS('2. Aanbestedingen'!$Q249:$V249,"Toegepast (eis)")+COUNTIFS('2. Aanbestedingen'!$Q249:$V249,"Toegepast (wens)"))</f>
        <v/>
      </c>
      <c r="X249" s="97" t="str">
        <f t="shared" si="17"/>
        <v/>
      </c>
    </row>
    <row r="250" spans="2:24" x14ac:dyDescent="0.2">
      <c r="B250" s="60"/>
      <c r="C250" s="61"/>
      <c r="D250" s="61"/>
      <c r="E250" s="61"/>
      <c r="F250" s="62"/>
      <c r="G250" s="62"/>
      <c r="H250" s="63"/>
      <c r="I250" s="64"/>
      <c r="J250" s="63"/>
      <c r="K250" s="64"/>
      <c r="L250" s="90" t="str">
        <f t="shared" si="21"/>
        <v/>
      </c>
      <c r="M250" s="66"/>
      <c r="N250" s="63" t="str">
        <f t="shared" si="18"/>
        <v/>
      </c>
      <c r="O250" s="63" t="str">
        <f t="shared" si="19"/>
        <v/>
      </c>
      <c r="P250" s="61" t="str">
        <f t="shared" si="20"/>
        <v/>
      </c>
      <c r="W250" s="90" t="str">
        <f>IF('2. Aanbestedingen'!$B250="","",COUNTIFS('2. Aanbestedingen'!$Q250:$V250,"Toegepast (eis)")+COUNTIFS('2. Aanbestedingen'!$Q250:$V250,"Toegepast (wens)"))</f>
        <v/>
      </c>
      <c r="X250" s="97" t="str">
        <f t="shared" si="17"/>
        <v/>
      </c>
    </row>
    <row r="251" spans="2:24" x14ac:dyDescent="0.2">
      <c r="B251" s="60"/>
      <c r="C251" s="61"/>
      <c r="D251" s="61"/>
      <c r="E251" s="61"/>
      <c r="F251" s="62"/>
      <c r="G251" s="62"/>
      <c r="H251" s="63"/>
      <c r="I251" s="64"/>
      <c r="J251" s="63"/>
      <c r="K251" s="64"/>
      <c r="L251" s="90" t="str">
        <f t="shared" si="21"/>
        <v/>
      </c>
      <c r="M251" s="66"/>
      <c r="N251" s="63" t="str">
        <f t="shared" si="18"/>
        <v/>
      </c>
      <c r="O251" s="63" t="str">
        <f t="shared" si="19"/>
        <v/>
      </c>
      <c r="P251" s="61" t="str">
        <f t="shared" si="20"/>
        <v/>
      </c>
      <c r="W251" s="90" t="str">
        <f>IF('2. Aanbestedingen'!$B251="","",COUNTIFS('2. Aanbestedingen'!$Q251:$V251,"Toegepast (eis)")+COUNTIFS('2. Aanbestedingen'!$Q251:$V251,"Toegepast (wens)"))</f>
        <v/>
      </c>
      <c r="X251" s="97" t="str">
        <f t="shared" si="17"/>
        <v/>
      </c>
    </row>
    <row r="252" spans="2:24" x14ac:dyDescent="0.2">
      <c r="B252" s="60"/>
      <c r="C252" s="61"/>
      <c r="D252" s="61"/>
      <c r="E252" s="61"/>
      <c r="F252" s="62"/>
      <c r="G252" s="62"/>
      <c r="H252" s="63"/>
      <c r="I252" s="64"/>
      <c r="J252" s="63"/>
      <c r="K252" s="64"/>
      <c r="L252" s="90" t="str">
        <f t="shared" si="21"/>
        <v/>
      </c>
      <c r="M252" s="66"/>
      <c r="N252" s="63" t="str">
        <f t="shared" si="18"/>
        <v/>
      </c>
      <c r="O252" s="63" t="str">
        <f t="shared" si="19"/>
        <v/>
      </c>
      <c r="P252" s="61" t="str">
        <f t="shared" si="20"/>
        <v/>
      </c>
      <c r="W252" s="90" t="str">
        <f>IF('2. Aanbestedingen'!$B252="","",COUNTIFS('2. Aanbestedingen'!$Q252:$V252,"Toegepast (eis)")+COUNTIFS('2. Aanbestedingen'!$Q252:$V252,"Toegepast (wens)"))</f>
        <v/>
      </c>
      <c r="X252" s="97" t="str">
        <f t="shared" si="17"/>
        <v/>
      </c>
    </row>
    <row r="253" spans="2:24" x14ac:dyDescent="0.2">
      <c r="B253" s="60"/>
      <c r="C253" s="61"/>
      <c r="D253" s="61"/>
      <c r="E253" s="61"/>
      <c r="F253" s="62"/>
      <c r="G253" s="62"/>
      <c r="H253" s="63"/>
      <c r="I253" s="64"/>
      <c r="J253" s="63"/>
      <c r="K253" s="64"/>
      <c r="L253" s="90" t="str">
        <f t="shared" si="21"/>
        <v/>
      </c>
      <c r="M253" s="66"/>
      <c r="N253" s="63" t="str">
        <f t="shared" si="18"/>
        <v/>
      </c>
      <c r="O253" s="63" t="str">
        <f t="shared" si="19"/>
        <v/>
      </c>
      <c r="P253" s="61" t="str">
        <f t="shared" si="20"/>
        <v/>
      </c>
      <c r="W253" s="90" t="str">
        <f>IF('2. Aanbestedingen'!$B253="","",COUNTIFS('2. Aanbestedingen'!$Q253:$V253,"Toegepast (eis)")+COUNTIFS('2. Aanbestedingen'!$Q253:$V253,"Toegepast (wens)"))</f>
        <v/>
      </c>
      <c r="X253" s="97" t="str">
        <f t="shared" si="17"/>
        <v/>
      </c>
    </row>
    <row r="254" spans="2:24" x14ac:dyDescent="0.2">
      <c r="B254" s="60"/>
      <c r="C254" s="61"/>
      <c r="D254" s="61"/>
      <c r="E254" s="61"/>
      <c r="F254" s="62"/>
      <c r="G254" s="62"/>
      <c r="H254" s="63"/>
      <c r="I254" s="64"/>
      <c r="J254" s="63"/>
      <c r="K254" s="64"/>
      <c r="L254" s="90" t="str">
        <f t="shared" si="21"/>
        <v/>
      </c>
      <c r="M254" s="66"/>
      <c r="N254" s="63" t="str">
        <f t="shared" si="18"/>
        <v/>
      </c>
      <c r="O254" s="63" t="str">
        <f t="shared" si="19"/>
        <v/>
      </c>
      <c r="P254" s="61" t="str">
        <f t="shared" si="20"/>
        <v/>
      </c>
      <c r="W254" s="90" t="str">
        <f>IF('2. Aanbestedingen'!$B254="","",COUNTIFS('2. Aanbestedingen'!$Q254:$V254,"Toegepast (eis)")+COUNTIFS('2. Aanbestedingen'!$Q254:$V254,"Toegepast (wens)"))</f>
        <v/>
      </c>
      <c r="X254" s="97" t="str">
        <f t="shared" si="17"/>
        <v/>
      </c>
    </row>
    <row r="255" spans="2:24" x14ac:dyDescent="0.2">
      <c r="B255" s="60"/>
      <c r="C255" s="61"/>
      <c r="D255" s="61"/>
      <c r="E255" s="61"/>
      <c r="F255" s="62"/>
      <c r="G255" s="62"/>
      <c r="H255" s="63"/>
      <c r="I255" s="64"/>
      <c r="J255" s="63"/>
      <c r="K255" s="64"/>
      <c r="L255" s="90" t="str">
        <f t="shared" si="21"/>
        <v/>
      </c>
      <c r="M255" s="66"/>
      <c r="N255" s="63" t="str">
        <f t="shared" si="18"/>
        <v/>
      </c>
      <c r="O255" s="63" t="str">
        <f t="shared" si="19"/>
        <v/>
      </c>
      <c r="P255" s="61" t="str">
        <f t="shared" si="20"/>
        <v/>
      </c>
      <c r="W255" s="90" t="str">
        <f>IF('2. Aanbestedingen'!$B255="","",COUNTIFS('2. Aanbestedingen'!$Q255:$V255,"Toegepast (eis)")+COUNTIFS('2. Aanbestedingen'!$Q255:$V255,"Toegepast (wens)"))</f>
        <v/>
      </c>
      <c r="X255" s="97" t="str">
        <f t="shared" si="17"/>
        <v/>
      </c>
    </row>
    <row r="256" spans="2:24" x14ac:dyDescent="0.2">
      <c r="B256" s="60"/>
      <c r="C256" s="61"/>
      <c r="D256" s="61"/>
      <c r="E256" s="61"/>
      <c r="F256" s="62"/>
      <c r="G256" s="62"/>
      <c r="H256" s="63"/>
      <c r="I256" s="64"/>
      <c r="J256" s="63"/>
      <c r="K256" s="64"/>
      <c r="L256" s="90" t="str">
        <f t="shared" si="21"/>
        <v/>
      </c>
      <c r="M256" s="66"/>
      <c r="N256" s="63" t="str">
        <f t="shared" si="18"/>
        <v/>
      </c>
      <c r="O256" s="63" t="str">
        <f t="shared" si="19"/>
        <v/>
      </c>
      <c r="P256" s="61" t="str">
        <f t="shared" si="20"/>
        <v/>
      </c>
      <c r="W256" s="90" t="str">
        <f>IF('2. Aanbestedingen'!$B256="","",COUNTIFS('2. Aanbestedingen'!$Q256:$V256,"Toegepast (eis)")+COUNTIFS('2. Aanbestedingen'!$Q256:$V256,"Toegepast (wens)"))</f>
        <v/>
      </c>
      <c r="X256" s="97" t="str">
        <f t="shared" si="17"/>
        <v/>
      </c>
    </row>
    <row r="257" spans="2:24" x14ac:dyDescent="0.2">
      <c r="B257" s="60"/>
      <c r="C257" s="61"/>
      <c r="D257" s="61"/>
      <c r="E257" s="61"/>
      <c r="F257" s="62"/>
      <c r="G257" s="62"/>
      <c r="H257" s="63"/>
      <c r="I257" s="64"/>
      <c r="J257" s="63"/>
      <c r="K257" s="64"/>
      <c r="L257" s="90" t="str">
        <f t="shared" si="21"/>
        <v/>
      </c>
      <c r="M257" s="66"/>
      <c r="N257" s="63" t="str">
        <f t="shared" si="18"/>
        <v/>
      </c>
      <c r="O257" s="63" t="str">
        <f t="shared" si="19"/>
        <v/>
      </c>
      <c r="P257" s="61" t="str">
        <f t="shared" si="20"/>
        <v/>
      </c>
      <c r="W257" s="90" t="str">
        <f>IF('2. Aanbestedingen'!$B257="","",COUNTIFS('2. Aanbestedingen'!$Q257:$V257,"Toegepast (eis)")+COUNTIFS('2. Aanbestedingen'!$Q257:$V257,"Toegepast (wens)"))</f>
        <v/>
      </c>
      <c r="X257" s="97" t="str">
        <f t="shared" si="17"/>
        <v/>
      </c>
    </row>
    <row r="258" spans="2:24" x14ac:dyDescent="0.2">
      <c r="B258" s="60"/>
      <c r="C258" s="61"/>
      <c r="D258" s="61"/>
      <c r="E258" s="61"/>
      <c r="F258" s="62"/>
      <c r="G258" s="62"/>
      <c r="H258" s="63"/>
      <c r="I258" s="64"/>
      <c r="J258" s="63"/>
      <c r="K258" s="64"/>
      <c r="L258" s="90" t="str">
        <f t="shared" si="21"/>
        <v/>
      </c>
      <c r="M258" s="66"/>
      <c r="N258" s="63" t="str">
        <f t="shared" si="18"/>
        <v/>
      </c>
      <c r="O258" s="63" t="str">
        <f t="shared" si="19"/>
        <v/>
      </c>
      <c r="P258" s="61" t="str">
        <f t="shared" si="20"/>
        <v/>
      </c>
      <c r="W258" s="90" t="str">
        <f>IF('2. Aanbestedingen'!$B258="","",COUNTIFS('2. Aanbestedingen'!$Q258:$V258,"Toegepast (eis)")+COUNTIFS('2. Aanbestedingen'!$Q258:$V258,"Toegepast (wens)"))</f>
        <v/>
      </c>
      <c r="X258" s="97" t="str">
        <f t="shared" si="17"/>
        <v/>
      </c>
    </row>
    <row r="259" spans="2:24" x14ac:dyDescent="0.2">
      <c r="B259" s="60"/>
      <c r="C259" s="61"/>
      <c r="D259" s="61"/>
      <c r="E259" s="61"/>
      <c r="F259" s="62"/>
      <c r="G259" s="62"/>
      <c r="H259" s="63"/>
      <c r="I259" s="64"/>
      <c r="J259" s="63"/>
      <c r="K259" s="64"/>
      <c r="L259" s="90" t="str">
        <f t="shared" si="21"/>
        <v/>
      </c>
      <c r="M259" s="66"/>
      <c r="N259" s="63" t="str">
        <f t="shared" si="18"/>
        <v/>
      </c>
      <c r="O259" s="63" t="str">
        <f t="shared" si="19"/>
        <v/>
      </c>
      <c r="P259" s="61" t="str">
        <f t="shared" si="20"/>
        <v/>
      </c>
      <c r="W259" s="90" t="str">
        <f>IF('2. Aanbestedingen'!$B259="","",COUNTIFS('2. Aanbestedingen'!$Q259:$V259,"Toegepast (eis)")+COUNTIFS('2. Aanbestedingen'!$Q259:$V259,"Toegepast (wens)"))</f>
        <v/>
      </c>
      <c r="X259" s="97" t="str">
        <f t="shared" si="17"/>
        <v/>
      </c>
    </row>
    <row r="260" spans="2:24" x14ac:dyDescent="0.2">
      <c r="B260" s="60"/>
      <c r="C260" s="61"/>
      <c r="D260" s="61"/>
      <c r="E260" s="61"/>
      <c r="F260" s="62"/>
      <c r="G260" s="62"/>
      <c r="H260" s="63"/>
      <c r="I260" s="64"/>
      <c r="J260" s="63"/>
      <c r="K260" s="64"/>
      <c r="L260" s="90" t="str">
        <f t="shared" si="21"/>
        <v/>
      </c>
      <c r="M260" s="66"/>
      <c r="N260" s="63" t="str">
        <f t="shared" si="18"/>
        <v/>
      </c>
      <c r="O260" s="63" t="str">
        <f t="shared" si="19"/>
        <v/>
      </c>
      <c r="P260" s="61" t="str">
        <f t="shared" si="20"/>
        <v/>
      </c>
      <c r="W260" s="90" t="str">
        <f>IF('2. Aanbestedingen'!$B260="","",COUNTIFS('2. Aanbestedingen'!$Q260:$V260,"Toegepast (eis)")+COUNTIFS('2. Aanbestedingen'!$Q260:$V260,"Toegepast (wens)"))</f>
        <v/>
      </c>
      <c r="X260" s="97" t="str">
        <f t="shared" si="17"/>
        <v/>
      </c>
    </row>
    <row r="261" spans="2:24" x14ac:dyDescent="0.2">
      <c r="B261" s="60"/>
      <c r="C261" s="61"/>
      <c r="D261" s="61"/>
      <c r="E261" s="61"/>
      <c r="F261" s="62"/>
      <c r="G261" s="62"/>
      <c r="H261" s="63"/>
      <c r="I261" s="64"/>
      <c r="J261" s="63"/>
      <c r="K261" s="64"/>
      <c r="L261" s="90" t="str">
        <f t="shared" si="21"/>
        <v/>
      </c>
      <c r="M261" s="66"/>
      <c r="N261" s="63" t="str">
        <f t="shared" si="18"/>
        <v/>
      </c>
      <c r="O261" s="63" t="str">
        <f t="shared" si="19"/>
        <v/>
      </c>
      <c r="P261" s="61" t="str">
        <f t="shared" si="20"/>
        <v/>
      </c>
      <c r="W261" s="90" t="str">
        <f>IF('2. Aanbestedingen'!$B261="","",COUNTIFS('2. Aanbestedingen'!$Q261:$V261,"Toegepast (eis)")+COUNTIFS('2. Aanbestedingen'!$Q261:$V261,"Toegepast (wens)"))</f>
        <v/>
      </c>
      <c r="X261" s="97" t="str">
        <f t="shared" ref="X261:X324" si="22">IF(W261&lt;&gt;"",W261/L261,"")</f>
        <v/>
      </c>
    </row>
    <row r="262" spans="2:24" x14ac:dyDescent="0.2">
      <c r="B262" s="60"/>
      <c r="C262" s="61"/>
      <c r="D262" s="61"/>
      <c r="E262" s="61"/>
      <c r="F262" s="62"/>
      <c r="G262" s="62"/>
      <c r="H262" s="63"/>
      <c r="I262" s="64"/>
      <c r="J262" s="63"/>
      <c r="K262" s="64"/>
      <c r="L262" s="90" t="str">
        <f t="shared" si="21"/>
        <v/>
      </c>
      <c r="M262" s="66"/>
      <c r="N262" s="63" t="str">
        <f t="shared" si="18"/>
        <v/>
      </c>
      <c r="O262" s="63" t="str">
        <f t="shared" si="19"/>
        <v/>
      </c>
      <c r="P262" s="61" t="str">
        <f t="shared" si="20"/>
        <v/>
      </c>
      <c r="W262" s="90" t="str">
        <f>IF('2. Aanbestedingen'!$B262="","",COUNTIFS('2. Aanbestedingen'!$Q262:$V262,"Toegepast (eis)")+COUNTIFS('2. Aanbestedingen'!$Q262:$V262,"Toegepast (wens)"))</f>
        <v/>
      </c>
      <c r="X262" s="97" t="str">
        <f t="shared" si="22"/>
        <v/>
      </c>
    </row>
    <row r="263" spans="2:24" x14ac:dyDescent="0.2">
      <c r="B263" s="60"/>
      <c r="C263" s="61"/>
      <c r="D263" s="61"/>
      <c r="E263" s="61"/>
      <c r="F263" s="62"/>
      <c r="G263" s="62"/>
      <c r="H263" s="63"/>
      <c r="I263" s="64"/>
      <c r="J263" s="63"/>
      <c r="K263" s="64"/>
      <c r="L263" s="90" t="str">
        <f t="shared" si="21"/>
        <v/>
      </c>
      <c r="M263" s="66"/>
      <c r="N263" s="63" t="str">
        <f t="shared" ref="N263:N326" si="23">IF(B263&lt;&gt;"",B263,"")</f>
        <v/>
      </c>
      <c r="O263" s="63" t="str">
        <f t="shared" ref="O263:O326" si="24">IF(C263&lt;&gt;"",C263,"")</f>
        <v/>
      </c>
      <c r="P263" s="61" t="str">
        <f t="shared" ref="P263:P326" si="25">IF(E263&lt;&gt;"",E263,"")</f>
        <v/>
      </c>
      <c r="W263" s="90" t="str">
        <f>IF('2. Aanbestedingen'!$B263="","",COUNTIFS('2. Aanbestedingen'!$Q263:$V263,"Toegepast (eis)")+COUNTIFS('2. Aanbestedingen'!$Q263:$V263,"Toegepast (wens)"))</f>
        <v/>
      </c>
      <c r="X263" s="97" t="str">
        <f t="shared" si="22"/>
        <v/>
      </c>
    </row>
    <row r="264" spans="2:24" x14ac:dyDescent="0.2">
      <c r="B264" s="60"/>
      <c r="C264" s="61"/>
      <c r="D264" s="61"/>
      <c r="E264" s="61"/>
      <c r="F264" s="62"/>
      <c r="G264" s="62"/>
      <c r="H264" s="63"/>
      <c r="I264" s="64"/>
      <c r="J264" s="63"/>
      <c r="K264" s="64"/>
      <c r="L264" s="90" t="str">
        <f t="shared" si="21"/>
        <v/>
      </c>
      <c r="M264" s="66"/>
      <c r="N264" s="63" t="str">
        <f t="shared" si="23"/>
        <v/>
      </c>
      <c r="O264" s="63" t="str">
        <f t="shared" si="24"/>
        <v/>
      </c>
      <c r="P264" s="61" t="str">
        <f t="shared" si="25"/>
        <v/>
      </c>
      <c r="W264" s="90" t="str">
        <f>IF('2. Aanbestedingen'!$B264="","",COUNTIFS('2. Aanbestedingen'!$Q264:$V264,"Toegepast (eis)")+COUNTIFS('2. Aanbestedingen'!$Q264:$V264,"Toegepast (wens)"))</f>
        <v/>
      </c>
      <c r="X264" s="97" t="str">
        <f t="shared" si="22"/>
        <v/>
      </c>
    </row>
    <row r="265" spans="2:24" x14ac:dyDescent="0.2">
      <c r="B265" s="60"/>
      <c r="C265" s="61"/>
      <c r="D265" s="61"/>
      <c r="E265" s="61"/>
      <c r="F265" s="62"/>
      <c r="G265" s="62"/>
      <c r="H265" s="63"/>
      <c r="I265" s="64"/>
      <c r="J265" s="63"/>
      <c r="K265" s="64"/>
      <c r="L265" s="90" t="str">
        <f t="shared" si="21"/>
        <v/>
      </c>
      <c r="M265" s="66"/>
      <c r="N265" s="63" t="str">
        <f t="shared" si="23"/>
        <v/>
      </c>
      <c r="O265" s="63" t="str">
        <f t="shared" si="24"/>
        <v/>
      </c>
      <c r="P265" s="61" t="str">
        <f t="shared" si="25"/>
        <v/>
      </c>
      <c r="W265" s="90" t="str">
        <f>IF('2. Aanbestedingen'!$B265="","",COUNTIFS('2. Aanbestedingen'!$Q265:$V265,"Toegepast (eis)")+COUNTIFS('2. Aanbestedingen'!$Q265:$V265,"Toegepast (wens)"))</f>
        <v/>
      </c>
      <c r="X265" s="97" t="str">
        <f t="shared" si="22"/>
        <v/>
      </c>
    </row>
    <row r="266" spans="2:24" x14ac:dyDescent="0.2">
      <c r="B266" s="60"/>
      <c r="C266" s="61"/>
      <c r="D266" s="61"/>
      <c r="E266" s="61"/>
      <c r="F266" s="62"/>
      <c r="G266" s="62"/>
      <c r="H266" s="63"/>
      <c r="I266" s="64"/>
      <c r="J266" s="63"/>
      <c r="K266" s="64"/>
      <c r="L266" s="90" t="str">
        <f t="shared" si="21"/>
        <v/>
      </c>
      <c r="M266" s="66"/>
      <c r="N266" s="63" t="str">
        <f t="shared" si="23"/>
        <v/>
      </c>
      <c r="O266" s="63" t="str">
        <f t="shared" si="24"/>
        <v/>
      </c>
      <c r="P266" s="61" t="str">
        <f t="shared" si="25"/>
        <v/>
      </c>
      <c r="W266" s="90" t="str">
        <f>IF('2. Aanbestedingen'!$B266="","",COUNTIFS('2. Aanbestedingen'!$Q266:$V266,"Toegepast (eis)")+COUNTIFS('2. Aanbestedingen'!$Q266:$V266,"Toegepast (wens)"))</f>
        <v/>
      </c>
      <c r="X266" s="97" t="str">
        <f t="shared" si="22"/>
        <v/>
      </c>
    </row>
    <row r="267" spans="2:24" x14ac:dyDescent="0.2">
      <c r="B267" s="60"/>
      <c r="C267" s="61"/>
      <c r="D267" s="61"/>
      <c r="E267" s="61"/>
      <c r="F267" s="62"/>
      <c r="G267" s="62"/>
      <c r="H267" s="63"/>
      <c r="I267" s="64"/>
      <c r="J267" s="63"/>
      <c r="K267" s="64"/>
      <c r="L267" s="90" t="str">
        <f t="shared" si="21"/>
        <v/>
      </c>
      <c r="M267" s="66"/>
      <c r="N267" s="63" t="str">
        <f t="shared" si="23"/>
        <v/>
      </c>
      <c r="O267" s="63" t="str">
        <f t="shared" si="24"/>
        <v/>
      </c>
      <c r="P267" s="61" t="str">
        <f t="shared" si="25"/>
        <v/>
      </c>
      <c r="W267" s="90" t="str">
        <f>IF('2. Aanbestedingen'!$B267="","",COUNTIFS('2. Aanbestedingen'!$Q267:$V267,"Toegepast (eis)")+COUNTIFS('2. Aanbestedingen'!$Q267:$V267,"Toegepast (wens)"))</f>
        <v/>
      </c>
      <c r="X267" s="97" t="str">
        <f t="shared" si="22"/>
        <v/>
      </c>
    </row>
    <row r="268" spans="2:24" x14ac:dyDescent="0.2">
      <c r="B268" s="60"/>
      <c r="C268" s="61"/>
      <c r="D268" s="61"/>
      <c r="E268" s="61"/>
      <c r="F268" s="62"/>
      <c r="G268" s="62"/>
      <c r="H268" s="63"/>
      <c r="I268" s="64"/>
      <c r="J268" s="63"/>
      <c r="K268" s="64"/>
      <c r="L268" s="90" t="str">
        <f t="shared" si="21"/>
        <v/>
      </c>
      <c r="M268" s="66"/>
      <c r="N268" s="63" t="str">
        <f t="shared" si="23"/>
        <v/>
      </c>
      <c r="O268" s="63" t="str">
        <f t="shared" si="24"/>
        <v/>
      </c>
      <c r="P268" s="61" t="str">
        <f t="shared" si="25"/>
        <v/>
      </c>
      <c r="W268" s="90" t="str">
        <f>IF('2. Aanbestedingen'!$B268="","",COUNTIFS('2. Aanbestedingen'!$Q268:$V268,"Toegepast (eis)")+COUNTIFS('2. Aanbestedingen'!$Q268:$V268,"Toegepast (wens)"))</f>
        <v/>
      </c>
      <c r="X268" s="97" t="str">
        <f t="shared" si="22"/>
        <v/>
      </c>
    </row>
    <row r="269" spans="2:24" x14ac:dyDescent="0.2">
      <c r="B269" s="60"/>
      <c r="C269" s="61"/>
      <c r="D269" s="61"/>
      <c r="E269" s="61"/>
      <c r="F269" s="62"/>
      <c r="G269" s="62"/>
      <c r="H269" s="63"/>
      <c r="I269" s="64"/>
      <c r="J269" s="63"/>
      <c r="K269" s="64"/>
      <c r="L269" s="90" t="str">
        <f t="shared" si="21"/>
        <v/>
      </c>
      <c r="M269" s="66"/>
      <c r="N269" s="63" t="str">
        <f t="shared" si="23"/>
        <v/>
      </c>
      <c r="O269" s="63" t="str">
        <f t="shared" si="24"/>
        <v/>
      </c>
      <c r="P269" s="61" t="str">
        <f t="shared" si="25"/>
        <v/>
      </c>
      <c r="W269" s="90" t="str">
        <f>IF('2. Aanbestedingen'!$B269="","",COUNTIFS('2. Aanbestedingen'!$Q269:$V269,"Toegepast (eis)")+COUNTIFS('2. Aanbestedingen'!$Q269:$V269,"Toegepast (wens)"))</f>
        <v/>
      </c>
      <c r="X269" s="97" t="str">
        <f t="shared" si="22"/>
        <v/>
      </c>
    </row>
    <row r="270" spans="2:24" x14ac:dyDescent="0.2">
      <c r="B270" s="60"/>
      <c r="C270" s="61"/>
      <c r="D270" s="61"/>
      <c r="E270" s="61"/>
      <c r="F270" s="62"/>
      <c r="G270" s="62"/>
      <c r="H270" s="63"/>
      <c r="I270" s="64"/>
      <c r="J270" s="63"/>
      <c r="K270" s="64"/>
      <c r="L270" s="90" t="str">
        <f t="shared" si="21"/>
        <v/>
      </c>
      <c r="M270" s="66"/>
      <c r="N270" s="63" t="str">
        <f t="shared" si="23"/>
        <v/>
      </c>
      <c r="O270" s="63" t="str">
        <f t="shared" si="24"/>
        <v/>
      </c>
      <c r="P270" s="61" t="str">
        <f t="shared" si="25"/>
        <v/>
      </c>
      <c r="W270" s="90" t="str">
        <f>IF('2. Aanbestedingen'!$B270="","",COUNTIFS('2. Aanbestedingen'!$Q270:$V270,"Toegepast (eis)")+COUNTIFS('2. Aanbestedingen'!$Q270:$V270,"Toegepast (wens)"))</f>
        <v/>
      </c>
      <c r="X270" s="97" t="str">
        <f t="shared" si="22"/>
        <v/>
      </c>
    </row>
    <row r="271" spans="2:24" x14ac:dyDescent="0.2">
      <c r="B271" s="60"/>
      <c r="C271" s="61"/>
      <c r="D271" s="61"/>
      <c r="E271" s="61"/>
      <c r="F271" s="62"/>
      <c r="G271" s="62"/>
      <c r="H271" s="63"/>
      <c r="I271" s="64"/>
      <c r="J271" s="63"/>
      <c r="K271" s="64"/>
      <c r="L271" s="90" t="str">
        <f t="shared" si="21"/>
        <v/>
      </c>
      <c r="M271" s="66"/>
      <c r="N271" s="63" t="str">
        <f t="shared" si="23"/>
        <v/>
      </c>
      <c r="O271" s="63" t="str">
        <f t="shared" si="24"/>
        <v/>
      </c>
      <c r="P271" s="61" t="str">
        <f t="shared" si="25"/>
        <v/>
      </c>
      <c r="W271" s="90" t="str">
        <f>IF('2. Aanbestedingen'!$B271="","",COUNTIFS('2. Aanbestedingen'!$Q271:$V271,"Toegepast (eis)")+COUNTIFS('2. Aanbestedingen'!$Q271:$V271,"Toegepast (wens)"))</f>
        <v/>
      </c>
      <c r="X271" s="97" t="str">
        <f t="shared" si="22"/>
        <v/>
      </c>
    </row>
    <row r="272" spans="2:24" x14ac:dyDescent="0.2">
      <c r="B272" s="60"/>
      <c r="C272" s="61"/>
      <c r="D272" s="61"/>
      <c r="E272" s="61"/>
      <c r="F272" s="62"/>
      <c r="G272" s="62"/>
      <c r="H272" s="63"/>
      <c r="I272" s="64"/>
      <c r="J272" s="63"/>
      <c r="K272" s="64"/>
      <c r="L272" s="90" t="str">
        <f t="shared" si="21"/>
        <v/>
      </c>
      <c r="M272" s="66"/>
      <c r="N272" s="63" t="str">
        <f t="shared" si="23"/>
        <v/>
      </c>
      <c r="O272" s="63" t="str">
        <f t="shared" si="24"/>
        <v/>
      </c>
      <c r="P272" s="61" t="str">
        <f t="shared" si="25"/>
        <v/>
      </c>
      <c r="W272" s="90" t="str">
        <f>IF('2. Aanbestedingen'!$B272="","",COUNTIFS('2. Aanbestedingen'!$Q272:$V272,"Toegepast (eis)")+COUNTIFS('2. Aanbestedingen'!$Q272:$V272,"Toegepast (wens)"))</f>
        <v/>
      </c>
      <c r="X272" s="97" t="str">
        <f t="shared" si="22"/>
        <v/>
      </c>
    </row>
    <row r="273" spans="2:24" x14ac:dyDescent="0.2">
      <c r="B273" s="60"/>
      <c r="C273" s="61"/>
      <c r="D273" s="61"/>
      <c r="E273" s="61"/>
      <c r="F273" s="62"/>
      <c r="G273" s="62"/>
      <c r="H273" s="63"/>
      <c r="I273" s="64"/>
      <c r="J273" s="63"/>
      <c r="K273" s="64"/>
      <c r="L273" s="90" t="str">
        <f t="shared" si="21"/>
        <v/>
      </c>
      <c r="M273" s="66"/>
      <c r="N273" s="63" t="str">
        <f t="shared" si="23"/>
        <v/>
      </c>
      <c r="O273" s="63" t="str">
        <f t="shared" si="24"/>
        <v/>
      </c>
      <c r="P273" s="61" t="str">
        <f t="shared" si="25"/>
        <v/>
      </c>
      <c r="W273" s="90" t="str">
        <f>IF('2. Aanbestedingen'!$B273="","",COUNTIFS('2. Aanbestedingen'!$Q273:$V273,"Toegepast (eis)")+COUNTIFS('2. Aanbestedingen'!$Q273:$V273,"Toegepast (wens)"))</f>
        <v/>
      </c>
      <c r="X273" s="97" t="str">
        <f t="shared" si="22"/>
        <v/>
      </c>
    </row>
    <row r="274" spans="2:24" x14ac:dyDescent="0.2">
      <c r="B274" s="60"/>
      <c r="C274" s="61"/>
      <c r="D274" s="61"/>
      <c r="E274" s="61"/>
      <c r="F274" s="62"/>
      <c r="G274" s="62"/>
      <c r="H274" s="63"/>
      <c r="I274" s="64"/>
      <c r="J274" s="63"/>
      <c r="K274" s="64"/>
      <c r="L274" s="90" t="str">
        <f t="shared" si="21"/>
        <v/>
      </c>
      <c r="M274" s="66"/>
      <c r="N274" s="63" t="str">
        <f t="shared" si="23"/>
        <v/>
      </c>
      <c r="O274" s="63" t="str">
        <f t="shared" si="24"/>
        <v/>
      </c>
      <c r="P274" s="61" t="str">
        <f t="shared" si="25"/>
        <v/>
      </c>
      <c r="W274" s="90" t="str">
        <f>IF('2. Aanbestedingen'!$B274="","",COUNTIFS('2. Aanbestedingen'!$Q274:$V274,"Toegepast (eis)")+COUNTIFS('2. Aanbestedingen'!$Q274:$V274,"Toegepast (wens)"))</f>
        <v/>
      </c>
      <c r="X274" s="97" t="str">
        <f t="shared" si="22"/>
        <v/>
      </c>
    </row>
    <row r="275" spans="2:24" x14ac:dyDescent="0.2">
      <c r="B275" s="60"/>
      <c r="C275" s="61"/>
      <c r="D275" s="61"/>
      <c r="E275" s="61"/>
      <c r="F275" s="62"/>
      <c r="G275" s="62"/>
      <c r="H275" s="63"/>
      <c r="I275" s="64"/>
      <c r="J275" s="63"/>
      <c r="K275" s="64"/>
      <c r="L275" s="90" t="str">
        <f t="shared" si="21"/>
        <v/>
      </c>
      <c r="M275" s="66"/>
      <c r="N275" s="63" t="str">
        <f t="shared" si="23"/>
        <v/>
      </c>
      <c r="O275" s="63" t="str">
        <f t="shared" si="24"/>
        <v/>
      </c>
      <c r="P275" s="61" t="str">
        <f t="shared" si="25"/>
        <v/>
      </c>
      <c r="W275" s="90" t="str">
        <f>IF('2. Aanbestedingen'!$B275="","",COUNTIFS('2. Aanbestedingen'!$Q275:$V275,"Toegepast (eis)")+COUNTIFS('2. Aanbestedingen'!$Q275:$V275,"Toegepast (wens)"))</f>
        <v/>
      </c>
      <c r="X275" s="97" t="str">
        <f t="shared" si="22"/>
        <v/>
      </c>
    </row>
    <row r="276" spans="2:24" x14ac:dyDescent="0.2">
      <c r="B276" s="60"/>
      <c r="C276" s="61"/>
      <c r="D276" s="61"/>
      <c r="E276" s="61"/>
      <c r="F276" s="62"/>
      <c r="G276" s="62"/>
      <c r="H276" s="63"/>
      <c r="I276" s="64"/>
      <c r="J276" s="63"/>
      <c r="K276" s="64"/>
      <c r="L276" s="90" t="str">
        <f t="shared" si="21"/>
        <v/>
      </c>
      <c r="M276" s="66"/>
      <c r="N276" s="63" t="str">
        <f t="shared" si="23"/>
        <v/>
      </c>
      <c r="O276" s="63" t="str">
        <f t="shared" si="24"/>
        <v/>
      </c>
      <c r="P276" s="61" t="str">
        <f t="shared" si="25"/>
        <v/>
      </c>
      <c r="W276" s="90" t="str">
        <f>IF('2. Aanbestedingen'!$B276="","",COUNTIFS('2. Aanbestedingen'!$Q276:$V276,"Toegepast (eis)")+COUNTIFS('2. Aanbestedingen'!$Q276:$V276,"Toegepast (wens)"))</f>
        <v/>
      </c>
      <c r="X276" s="97" t="str">
        <f t="shared" si="22"/>
        <v/>
      </c>
    </row>
    <row r="277" spans="2:24" x14ac:dyDescent="0.2">
      <c r="B277" s="60"/>
      <c r="C277" s="61"/>
      <c r="D277" s="61"/>
      <c r="E277" s="61"/>
      <c r="F277" s="62"/>
      <c r="G277" s="62"/>
      <c r="H277" s="63"/>
      <c r="I277" s="64"/>
      <c r="J277" s="63"/>
      <c r="K277" s="64"/>
      <c r="L277" s="90" t="str">
        <f t="shared" si="21"/>
        <v/>
      </c>
      <c r="M277" s="66"/>
      <c r="N277" s="63" t="str">
        <f t="shared" si="23"/>
        <v/>
      </c>
      <c r="O277" s="63" t="str">
        <f t="shared" si="24"/>
        <v/>
      </c>
      <c r="P277" s="61" t="str">
        <f t="shared" si="25"/>
        <v/>
      </c>
      <c r="W277" s="90" t="str">
        <f>IF('2. Aanbestedingen'!$B277="","",COUNTIFS('2. Aanbestedingen'!$Q277:$V277,"Toegepast (eis)")+COUNTIFS('2. Aanbestedingen'!$Q277:$V277,"Toegepast (wens)"))</f>
        <v/>
      </c>
      <c r="X277" s="97" t="str">
        <f t="shared" si="22"/>
        <v/>
      </c>
    </row>
    <row r="278" spans="2:24" x14ac:dyDescent="0.2">
      <c r="B278" s="60"/>
      <c r="C278" s="61"/>
      <c r="D278" s="61"/>
      <c r="E278" s="61"/>
      <c r="F278" s="62"/>
      <c r="G278" s="62"/>
      <c r="H278" s="63"/>
      <c r="I278" s="64"/>
      <c r="J278" s="63"/>
      <c r="K278" s="64"/>
      <c r="L278" s="90" t="str">
        <f t="shared" ref="L278:L341" si="26">IF(B278="","",COUNTIFS(F278:K278,"Ja"))</f>
        <v/>
      </c>
      <c r="M278" s="66"/>
      <c r="N278" s="63" t="str">
        <f t="shared" si="23"/>
        <v/>
      </c>
      <c r="O278" s="63" t="str">
        <f t="shared" si="24"/>
        <v/>
      </c>
      <c r="P278" s="61" t="str">
        <f t="shared" si="25"/>
        <v/>
      </c>
      <c r="W278" s="90" t="str">
        <f>IF('2. Aanbestedingen'!$B278="","",COUNTIFS('2. Aanbestedingen'!$Q278:$V278,"Toegepast (eis)")+COUNTIFS('2. Aanbestedingen'!$Q278:$V278,"Toegepast (wens)"))</f>
        <v/>
      </c>
      <c r="X278" s="97" t="str">
        <f t="shared" si="22"/>
        <v/>
      </c>
    </row>
    <row r="279" spans="2:24" x14ac:dyDescent="0.2">
      <c r="B279" s="60"/>
      <c r="C279" s="61"/>
      <c r="D279" s="61"/>
      <c r="E279" s="61"/>
      <c r="F279" s="62"/>
      <c r="G279" s="62"/>
      <c r="H279" s="63"/>
      <c r="I279" s="64"/>
      <c r="J279" s="63"/>
      <c r="K279" s="64"/>
      <c r="L279" s="90" t="str">
        <f t="shared" si="26"/>
        <v/>
      </c>
      <c r="M279" s="66"/>
      <c r="N279" s="63" t="str">
        <f t="shared" si="23"/>
        <v/>
      </c>
      <c r="O279" s="63" t="str">
        <f t="shared" si="24"/>
        <v/>
      </c>
      <c r="P279" s="61" t="str">
        <f t="shared" si="25"/>
        <v/>
      </c>
      <c r="W279" s="90" t="str">
        <f>IF('2. Aanbestedingen'!$B279="","",COUNTIFS('2. Aanbestedingen'!$Q279:$V279,"Toegepast (eis)")+COUNTIFS('2. Aanbestedingen'!$Q279:$V279,"Toegepast (wens)"))</f>
        <v/>
      </c>
      <c r="X279" s="97" t="str">
        <f t="shared" si="22"/>
        <v/>
      </c>
    </row>
    <row r="280" spans="2:24" x14ac:dyDescent="0.2">
      <c r="B280" s="60"/>
      <c r="C280" s="61"/>
      <c r="D280" s="61"/>
      <c r="E280" s="61"/>
      <c r="F280" s="62"/>
      <c r="G280" s="62"/>
      <c r="H280" s="63"/>
      <c r="I280" s="64"/>
      <c r="J280" s="63"/>
      <c r="K280" s="64"/>
      <c r="L280" s="90" t="str">
        <f t="shared" si="26"/>
        <v/>
      </c>
      <c r="M280" s="66"/>
      <c r="N280" s="63" t="str">
        <f t="shared" si="23"/>
        <v/>
      </c>
      <c r="O280" s="63" t="str">
        <f t="shared" si="24"/>
        <v/>
      </c>
      <c r="P280" s="61" t="str">
        <f t="shared" si="25"/>
        <v/>
      </c>
      <c r="W280" s="90" t="str">
        <f>IF('2. Aanbestedingen'!$B280="","",COUNTIFS('2. Aanbestedingen'!$Q280:$V280,"Toegepast (eis)")+COUNTIFS('2. Aanbestedingen'!$Q280:$V280,"Toegepast (wens)"))</f>
        <v/>
      </c>
      <c r="X280" s="97" t="str">
        <f t="shared" si="22"/>
        <v/>
      </c>
    </row>
    <row r="281" spans="2:24" x14ac:dyDescent="0.2">
      <c r="B281" s="60"/>
      <c r="C281" s="61"/>
      <c r="D281" s="61"/>
      <c r="E281" s="61"/>
      <c r="F281" s="62"/>
      <c r="G281" s="62"/>
      <c r="H281" s="63"/>
      <c r="I281" s="64"/>
      <c r="J281" s="63"/>
      <c r="K281" s="64"/>
      <c r="L281" s="90" t="str">
        <f t="shared" si="26"/>
        <v/>
      </c>
      <c r="M281" s="66"/>
      <c r="N281" s="63" t="str">
        <f t="shared" si="23"/>
        <v/>
      </c>
      <c r="O281" s="63" t="str">
        <f t="shared" si="24"/>
        <v/>
      </c>
      <c r="P281" s="61" t="str">
        <f t="shared" si="25"/>
        <v/>
      </c>
      <c r="W281" s="90" t="str">
        <f>IF('2. Aanbestedingen'!$B281="","",COUNTIFS('2. Aanbestedingen'!$Q281:$V281,"Toegepast (eis)")+COUNTIFS('2. Aanbestedingen'!$Q281:$V281,"Toegepast (wens)"))</f>
        <v/>
      </c>
      <c r="X281" s="97" t="str">
        <f t="shared" si="22"/>
        <v/>
      </c>
    </row>
    <row r="282" spans="2:24" x14ac:dyDescent="0.2">
      <c r="B282" s="60"/>
      <c r="C282" s="61"/>
      <c r="D282" s="61"/>
      <c r="E282" s="61"/>
      <c r="F282" s="62"/>
      <c r="G282" s="62"/>
      <c r="H282" s="63"/>
      <c r="I282" s="64"/>
      <c r="J282" s="63"/>
      <c r="K282" s="64"/>
      <c r="L282" s="90" t="str">
        <f t="shared" si="26"/>
        <v/>
      </c>
      <c r="M282" s="66"/>
      <c r="N282" s="63" t="str">
        <f t="shared" si="23"/>
        <v/>
      </c>
      <c r="O282" s="63" t="str">
        <f t="shared" si="24"/>
        <v/>
      </c>
      <c r="P282" s="61" t="str">
        <f t="shared" si="25"/>
        <v/>
      </c>
      <c r="W282" s="90" t="str">
        <f>IF('2. Aanbestedingen'!$B282="","",COUNTIFS('2. Aanbestedingen'!$Q282:$V282,"Toegepast (eis)")+COUNTIFS('2. Aanbestedingen'!$Q282:$V282,"Toegepast (wens)"))</f>
        <v/>
      </c>
      <c r="X282" s="97" t="str">
        <f t="shared" si="22"/>
        <v/>
      </c>
    </row>
    <row r="283" spans="2:24" x14ac:dyDescent="0.2">
      <c r="B283" s="60"/>
      <c r="C283" s="61"/>
      <c r="D283" s="61"/>
      <c r="E283" s="61"/>
      <c r="F283" s="62"/>
      <c r="G283" s="62"/>
      <c r="H283" s="63"/>
      <c r="I283" s="64"/>
      <c r="J283" s="63"/>
      <c r="K283" s="64"/>
      <c r="L283" s="90" t="str">
        <f t="shared" si="26"/>
        <v/>
      </c>
      <c r="M283" s="66"/>
      <c r="N283" s="63" t="str">
        <f t="shared" si="23"/>
        <v/>
      </c>
      <c r="O283" s="63" t="str">
        <f t="shared" si="24"/>
        <v/>
      </c>
      <c r="P283" s="61" t="str">
        <f t="shared" si="25"/>
        <v/>
      </c>
      <c r="W283" s="90" t="str">
        <f>IF('2. Aanbestedingen'!$B283="","",COUNTIFS('2. Aanbestedingen'!$Q283:$V283,"Toegepast (eis)")+COUNTIFS('2. Aanbestedingen'!$Q283:$V283,"Toegepast (wens)"))</f>
        <v/>
      </c>
      <c r="X283" s="97" t="str">
        <f t="shared" si="22"/>
        <v/>
      </c>
    </row>
    <row r="284" spans="2:24" x14ac:dyDescent="0.2">
      <c r="B284" s="60"/>
      <c r="C284" s="61"/>
      <c r="D284" s="61"/>
      <c r="E284" s="61"/>
      <c r="F284" s="62"/>
      <c r="G284" s="62"/>
      <c r="H284" s="63"/>
      <c r="I284" s="64"/>
      <c r="J284" s="63"/>
      <c r="K284" s="64"/>
      <c r="L284" s="90" t="str">
        <f t="shared" si="26"/>
        <v/>
      </c>
      <c r="M284" s="66"/>
      <c r="N284" s="63" t="str">
        <f t="shared" si="23"/>
        <v/>
      </c>
      <c r="O284" s="63" t="str">
        <f t="shared" si="24"/>
        <v/>
      </c>
      <c r="P284" s="61" t="str">
        <f t="shared" si="25"/>
        <v/>
      </c>
      <c r="W284" s="90" t="str">
        <f>IF('2. Aanbestedingen'!$B284="","",COUNTIFS('2. Aanbestedingen'!$Q284:$V284,"Toegepast (eis)")+COUNTIFS('2. Aanbestedingen'!$Q284:$V284,"Toegepast (wens)"))</f>
        <v/>
      </c>
      <c r="X284" s="97" t="str">
        <f t="shared" si="22"/>
        <v/>
      </c>
    </row>
    <row r="285" spans="2:24" x14ac:dyDescent="0.2">
      <c r="B285" s="60"/>
      <c r="C285" s="61"/>
      <c r="D285" s="61"/>
      <c r="E285" s="61"/>
      <c r="F285" s="62"/>
      <c r="G285" s="62"/>
      <c r="H285" s="63"/>
      <c r="I285" s="64"/>
      <c r="J285" s="63"/>
      <c r="K285" s="64"/>
      <c r="L285" s="90" t="str">
        <f t="shared" si="26"/>
        <v/>
      </c>
      <c r="M285" s="66"/>
      <c r="N285" s="63" t="str">
        <f t="shared" si="23"/>
        <v/>
      </c>
      <c r="O285" s="63" t="str">
        <f t="shared" si="24"/>
        <v/>
      </c>
      <c r="P285" s="61" t="str">
        <f t="shared" si="25"/>
        <v/>
      </c>
      <c r="W285" s="90" t="str">
        <f>IF('2. Aanbestedingen'!$B285="","",COUNTIFS('2. Aanbestedingen'!$Q285:$V285,"Toegepast (eis)")+COUNTIFS('2. Aanbestedingen'!$Q285:$V285,"Toegepast (wens)"))</f>
        <v/>
      </c>
      <c r="X285" s="97" t="str">
        <f t="shared" si="22"/>
        <v/>
      </c>
    </row>
    <row r="286" spans="2:24" x14ac:dyDescent="0.2">
      <c r="B286" s="60"/>
      <c r="C286" s="61"/>
      <c r="D286" s="61"/>
      <c r="E286" s="61"/>
      <c r="F286" s="62"/>
      <c r="G286" s="62"/>
      <c r="H286" s="63"/>
      <c r="I286" s="64"/>
      <c r="J286" s="63"/>
      <c r="K286" s="64"/>
      <c r="L286" s="90" t="str">
        <f t="shared" si="26"/>
        <v/>
      </c>
      <c r="M286" s="66"/>
      <c r="N286" s="63" t="str">
        <f t="shared" si="23"/>
        <v/>
      </c>
      <c r="O286" s="63" t="str">
        <f t="shared" si="24"/>
        <v/>
      </c>
      <c r="P286" s="61" t="str">
        <f t="shared" si="25"/>
        <v/>
      </c>
      <c r="W286" s="90" t="str">
        <f>IF('2. Aanbestedingen'!$B286="","",COUNTIFS('2. Aanbestedingen'!$Q286:$V286,"Toegepast (eis)")+COUNTIFS('2. Aanbestedingen'!$Q286:$V286,"Toegepast (wens)"))</f>
        <v/>
      </c>
      <c r="X286" s="97" t="str">
        <f t="shared" si="22"/>
        <v/>
      </c>
    </row>
    <row r="287" spans="2:24" x14ac:dyDescent="0.2">
      <c r="B287" s="60"/>
      <c r="C287" s="61"/>
      <c r="D287" s="61"/>
      <c r="E287" s="61"/>
      <c r="F287" s="62"/>
      <c r="G287" s="62"/>
      <c r="H287" s="63"/>
      <c r="I287" s="64"/>
      <c r="J287" s="63"/>
      <c r="K287" s="64"/>
      <c r="L287" s="90" t="str">
        <f t="shared" si="26"/>
        <v/>
      </c>
      <c r="M287" s="66"/>
      <c r="N287" s="63" t="str">
        <f t="shared" si="23"/>
        <v/>
      </c>
      <c r="O287" s="63" t="str">
        <f t="shared" si="24"/>
        <v/>
      </c>
      <c r="P287" s="61" t="str">
        <f t="shared" si="25"/>
        <v/>
      </c>
      <c r="W287" s="90" t="str">
        <f>IF('2. Aanbestedingen'!$B287="","",COUNTIFS('2. Aanbestedingen'!$Q287:$V287,"Toegepast (eis)")+COUNTIFS('2. Aanbestedingen'!$Q287:$V287,"Toegepast (wens)"))</f>
        <v/>
      </c>
      <c r="X287" s="97" t="str">
        <f t="shared" si="22"/>
        <v/>
      </c>
    </row>
    <row r="288" spans="2:24" x14ac:dyDescent="0.2">
      <c r="B288" s="60"/>
      <c r="C288" s="61"/>
      <c r="D288" s="61"/>
      <c r="E288" s="61"/>
      <c r="F288" s="62"/>
      <c r="G288" s="62"/>
      <c r="H288" s="63"/>
      <c r="I288" s="64"/>
      <c r="J288" s="63"/>
      <c r="K288" s="64"/>
      <c r="L288" s="90" t="str">
        <f t="shared" si="26"/>
        <v/>
      </c>
      <c r="M288" s="66"/>
      <c r="N288" s="63" t="str">
        <f t="shared" si="23"/>
        <v/>
      </c>
      <c r="O288" s="63" t="str">
        <f t="shared" si="24"/>
        <v/>
      </c>
      <c r="P288" s="61" t="str">
        <f t="shared" si="25"/>
        <v/>
      </c>
      <c r="W288" s="90" t="str">
        <f>IF('2. Aanbestedingen'!$B288="","",COUNTIFS('2. Aanbestedingen'!$Q288:$V288,"Toegepast (eis)")+COUNTIFS('2. Aanbestedingen'!$Q288:$V288,"Toegepast (wens)"))</f>
        <v/>
      </c>
      <c r="X288" s="97" t="str">
        <f t="shared" si="22"/>
        <v/>
      </c>
    </row>
    <row r="289" spans="2:24" x14ac:dyDescent="0.2">
      <c r="B289" s="60"/>
      <c r="C289" s="61"/>
      <c r="D289" s="61"/>
      <c r="E289" s="61"/>
      <c r="F289" s="62"/>
      <c r="G289" s="62"/>
      <c r="H289" s="63"/>
      <c r="I289" s="64"/>
      <c r="J289" s="63"/>
      <c r="K289" s="64"/>
      <c r="L289" s="90" t="str">
        <f t="shared" si="26"/>
        <v/>
      </c>
      <c r="M289" s="66"/>
      <c r="N289" s="63" t="str">
        <f t="shared" si="23"/>
        <v/>
      </c>
      <c r="O289" s="63" t="str">
        <f t="shared" si="24"/>
        <v/>
      </c>
      <c r="P289" s="61" t="str">
        <f t="shared" si="25"/>
        <v/>
      </c>
      <c r="W289" s="90" t="str">
        <f>IF('2. Aanbestedingen'!$B289="","",COUNTIFS('2. Aanbestedingen'!$Q289:$V289,"Toegepast (eis)")+COUNTIFS('2. Aanbestedingen'!$Q289:$V289,"Toegepast (wens)"))</f>
        <v/>
      </c>
      <c r="X289" s="97" t="str">
        <f t="shared" si="22"/>
        <v/>
      </c>
    </row>
    <row r="290" spans="2:24" x14ac:dyDescent="0.2">
      <c r="B290" s="60"/>
      <c r="C290" s="61"/>
      <c r="D290" s="61"/>
      <c r="E290" s="61"/>
      <c r="F290" s="62"/>
      <c r="G290" s="62"/>
      <c r="H290" s="63"/>
      <c r="I290" s="64"/>
      <c r="J290" s="63"/>
      <c r="K290" s="64"/>
      <c r="L290" s="90" t="str">
        <f t="shared" si="26"/>
        <v/>
      </c>
      <c r="M290" s="66"/>
      <c r="N290" s="63" t="str">
        <f t="shared" si="23"/>
        <v/>
      </c>
      <c r="O290" s="63" t="str">
        <f t="shared" si="24"/>
        <v/>
      </c>
      <c r="P290" s="61" t="str">
        <f t="shared" si="25"/>
        <v/>
      </c>
      <c r="W290" s="90" t="str">
        <f>IF('2. Aanbestedingen'!$B290="","",COUNTIFS('2. Aanbestedingen'!$Q290:$V290,"Toegepast (eis)")+COUNTIFS('2. Aanbestedingen'!$Q290:$V290,"Toegepast (wens)"))</f>
        <v/>
      </c>
      <c r="X290" s="97" t="str">
        <f t="shared" si="22"/>
        <v/>
      </c>
    </row>
    <row r="291" spans="2:24" x14ac:dyDescent="0.2">
      <c r="B291" s="60"/>
      <c r="C291" s="61"/>
      <c r="D291" s="61"/>
      <c r="E291" s="61"/>
      <c r="F291" s="62"/>
      <c r="G291" s="62"/>
      <c r="H291" s="63"/>
      <c r="I291" s="64"/>
      <c r="J291" s="63"/>
      <c r="K291" s="64"/>
      <c r="L291" s="90" t="str">
        <f t="shared" si="26"/>
        <v/>
      </c>
      <c r="M291" s="66"/>
      <c r="N291" s="63" t="str">
        <f t="shared" si="23"/>
        <v/>
      </c>
      <c r="O291" s="63" t="str">
        <f t="shared" si="24"/>
        <v/>
      </c>
      <c r="P291" s="61" t="str">
        <f t="shared" si="25"/>
        <v/>
      </c>
      <c r="W291" s="90" t="str">
        <f>IF('2. Aanbestedingen'!$B291="","",COUNTIFS('2. Aanbestedingen'!$Q291:$V291,"Toegepast (eis)")+COUNTIFS('2. Aanbestedingen'!$Q291:$V291,"Toegepast (wens)"))</f>
        <v/>
      </c>
      <c r="X291" s="97" t="str">
        <f t="shared" si="22"/>
        <v/>
      </c>
    </row>
    <row r="292" spans="2:24" x14ac:dyDescent="0.2">
      <c r="B292" s="60"/>
      <c r="C292" s="61"/>
      <c r="D292" s="61"/>
      <c r="E292" s="61"/>
      <c r="F292" s="62"/>
      <c r="G292" s="62"/>
      <c r="H292" s="63"/>
      <c r="I292" s="64"/>
      <c r="J292" s="63"/>
      <c r="K292" s="64"/>
      <c r="L292" s="90" t="str">
        <f t="shared" si="26"/>
        <v/>
      </c>
      <c r="M292" s="66"/>
      <c r="N292" s="63" t="str">
        <f t="shared" si="23"/>
        <v/>
      </c>
      <c r="O292" s="63" t="str">
        <f t="shared" si="24"/>
        <v/>
      </c>
      <c r="P292" s="61" t="str">
        <f t="shared" si="25"/>
        <v/>
      </c>
      <c r="W292" s="90" t="str">
        <f>IF('2. Aanbestedingen'!$B292="","",COUNTIFS('2. Aanbestedingen'!$Q292:$V292,"Toegepast (eis)")+COUNTIFS('2. Aanbestedingen'!$Q292:$V292,"Toegepast (wens)"))</f>
        <v/>
      </c>
      <c r="X292" s="97" t="str">
        <f t="shared" si="22"/>
        <v/>
      </c>
    </row>
    <row r="293" spans="2:24" x14ac:dyDescent="0.2">
      <c r="B293" s="60"/>
      <c r="C293" s="61"/>
      <c r="D293" s="61"/>
      <c r="E293" s="61"/>
      <c r="F293" s="62"/>
      <c r="G293" s="62"/>
      <c r="H293" s="63"/>
      <c r="I293" s="64"/>
      <c r="J293" s="63"/>
      <c r="K293" s="64"/>
      <c r="L293" s="90" t="str">
        <f t="shared" si="26"/>
        <v/>
      </c>
      <c r="M293" s="66"/>
      <c r="N293" s="63" t="str">
        <f t="shared" si="23"/>
        <v/>
      </c>
      <c r="O293" s="63" t="str">
        <f t="shared" si="24"/>
        <v/>
      </c>
      <c r="P293" s="61" t="str">
        <f t="shared" si="25"/>
        <v/>
      </c>
      <c r="W293" s="90" t="str">
        <f>IF('2. Aanbestedingen'!$B293="","",COUNTIFS('2. Aanbestedingen'!$Q293:$V293,"Toegepast (eis)")+COUNTIFS('2. Aanbestedingen'!$Q293:$V293,"Toegepast (wens)"))</f>
        <v/>
      </c>
      <c r="X293" s="97" t="str">
        <f t="shared" si="22"/>
        <v/>
      </c>
    </row>
    <row r="294" spans="2:24" x14ac:dyDescent="0.2">
      <c r="B294" s="60"/>
      <c r="C294" s="61"/>
      <c r="D294" s="61"/>
      <c r="E294" s="61"/>
      <c r="F294" s="62"/>
      <c r="G294" s="62"/>
      <c r="H294" s="63"/>
      <c r="I294" s="64"/>
      <c r="J294" s="63"/>
      <c r="K294" s="64"/>
      <c r="L294" s="90" t="str">
        <f t="shared" si="26"/>
        <v/>
      </c>
      <c r="M294" s="66"/>
      <c r="N294" s="63" t="str">
        <f t="shared" si="23"/>
        <v/>
      </c>
      <c r="O294" s="63" t="str">
        <f t="shared" si="24"/>
        <v/>
      </c>
      <c r="P294" s="61" t="str">
        <f t="shared" si="25"/>
        <v/>
      </c>
      <c r="W294" s="90" t="str">
        <f>IF('2. Aanbestedingen'!$B294="","",COUNTIFS('2. Aanbestedingen'!$Q294:$V294,"Toegepast (eis)")+COUNTIFS('2. Aanbestedingen'!$Q294:$V294,"Toegepast (wens)"))</f>
        <v/>
      </c>
      <c r="X294" s="97" t="str">
        <f t="shared" si="22"/>
        <v/>
      </c>
    </row>
    <row r="295" spans="2:24" x14ac:dyDescent="0.2">
      <c r="B295" s="60"/>
      <c r="C295" s="61"/>
      <c r="D295" s="61"/>
      <c r="E295" s="61"/>
      <c r="F295" s="62"/>
      <c r="G295" s="62"/>
      <c r="H295" s="63"/>
      <c r="I295" s="64"/>
      <c r="J295" s="63"/>
      <c r="K295" s="64"/>
      <c r="L295" s="90" t="str">
        <f t="shared" si="26"/>
        <v/>
      </c>
      <c r="M295" s="66"/>
      <c r="N295" s="63" t="str">
        <f t="shared" si="23"/>
        <v/>
      </c>
      <c r="O295" s="63" t="str">
        <f t="shared" si="24"/>
        <v/>
      </c>
      <c r="P295" s="61" t="str">
        <f t="shared" si="25"/>
        <v/>
      </c>
      <c r="W295" s="90" t="str">
        <f>IF('2. Aanbestedingen'!$B295="","",COUNTIFS('2. Aanbestedingen'!$Q295:$V295,"Toegepast (eis)")+COUNTIFS('2. Aanbestedingen'!$Q295:$V295,"Toegepast (wens)"))</f>
        <v/>
      </c>
      <c r="X295" s="97" t="str">
        <f t="shared" si="22"/>
        <v/>
      </c>
    </row>
    <row r="296" spans="2:24" x14ac:dyDescent="0.2">
      <c r="B296" s="60"/>
      <c r="C296" s="61"/>
      <c r="D296" s="61"/>
      <c r="E296" s="61"/>
      <c r="F296" s="62"/>
      <c r="G296" s="62"/>
      <c r="H296" s="63"/>
      <c r="I296" s="64"/>
      <c r="J296" s="63"/>
      <c r="K296" s="64"/>
      <c r="L296" s="90" t="str">
        <f t="shared" si="26"/>
        <v/>
      </c>
      <c r="M296" s="66"/>
      <c r="N296" s="63" t="str">
        <f t="shared" si="23"/>
        <v/>
      </c>
      <c r="O296" s="63" t="str">
        <f t="shared" si="24"/>
        <v/>
      </c>
      <c r="P296" s="61" t="str">
        <f t="shared" si="25"/>
        <v/>
      </c>
      <c r="W296" s="90" t="str">
        <f>IF('2. Aanbestedingen'!$B296="","",COUNTIFS('2. Aanbestedingen'!$Q296:$V296,"Toegepast (eis)")+COUNTIFS('2. Aanbestedingen'!$Q296:$V296,"Toegepast (wens)"))</f>
        <v/>
      </c>
      <c r="X296" s="97" t="str">
        <f t="shared" si="22"/>
        <v/>
      </c>
    </row>
    <row r="297" spans="2:24" x14ac:dyDescent="0.2">
      <c r="B297" s="60"/>
      <c r="C297" s="61"/>
      <c r="D297" s="61"/>
      <c r="E297" s="61"/>
      <c r="F297" s="62"/>
      <c r="G297" s="62"/>
      <c r="H297" s="63"/>
      <c r="I297" s="64"/>
      <c r="J297" s="63"/>
      <c r="K297" s="64"/>
      <c r="L297" s="90" t="str">
        <f t="shared" si="26"/>
        <v/>
      </c>
      <c r="M297" s="66"/>
      <c r="N297" s="63" t="str">
        <f t="shared" si="23"/>
        <v/>
      </c>
      <c r="O297" s="63" t="str">
        <f t="shared" si="24"/>
        <v/>
      </c>
      <c r="P297" s="61" t="str">
        <f t="shared" si="25"/>
        <v/>
      </c>
      <c r="W297" s="90" t="str">
        <f>IF('2. Aanbestedingen'!$B297="","",COUNTIFS('2. Aanbestedingen'!$Q297:$V297,"Toegepast (eis)")+COUNTIFS('2. Aanbestedingen'!$Q297:$V297,"Toegepast (wens)"))</f>
        <v/>
      </c>
      <c r="X297" s="97" t="str">
        <f t="shared" si="22"/>
        <v/>
      </c>
    </row>
    <row r="298" spans="2:24" x14ac:dyDescent="0.2">
      <c r="B298" s="60"/>
      <c r="C298" s="61"/>
      <c r="D298" s="61"/>
      <c r="E298" s="61"/>
      <c r="F298" s="62"/>
      <c r="G298" s="62"/>
      <c r="H298" s="63"/>
      <c r="I298" s="64"/>
      <c r="J298" s="63"/>
      <c r="K298" s="64"/>
      <c r="L298" s="90" t="str">
        <f t="shared" si="26"/>
        <v/>
      </c>
      <c r="M298" s="66"/>
      <c r="N298" s="63" t="str">
        <f t="shared" si="23"/>
        <v/>
      </c>
      <c r="O298" s="63" t="str">
        <f t="shared" si="24"/>
        <v/>
      </c>
      <c r="P298" s="61" t="str">
        <f t="shared" si="25"/>
        <v/>
      </c>
      <c r="W298" s="90" t="str">
        <f>IF('2. Aanbestedingen'!$B298="","",COUNTIFS('2. Aanbestedingen'!$Q298:$V298,"Toegepast (eis)")+COUNTIFS('2. Aanbestedingen'!$Q298:$V298,"Toegepast (wens)"))</f>
        <v/>
      </c>
      <c r="X298" s="97" t="str">
        <f t="shared" si="22"/>
        <v/>
      </c>
    </row>
    <row r="299" spans="2:24" x14ac:dyDescent="0.2">
      <c r="B299" s="60"/>
      <c r="C299" s="61"/>
      <c r="D299" s="61"/>
      <c r="E299" s="61"/>
      <c r="F299" s="62"/>
      <c r="G299" s="62"/>
      <c r="H299" s="63"/>
      <c r="I299" s="64"/>
      <c r="J299" s="63"/>
      <c r="K299" s="64"/>
      <c r="L299" s="90" t="str">
        <f t="shared" si="26"/>
        <v/>
      </c>
      <c r="M299" s="66"/>
      <c r="N299" s="63" t="str">
        <f t="shared" si="23"/>
        <v/>
      </c>
      <c r="O299" s="63" t="str">
        <f t="shared" si="24"/>
        <v/>
      </c>
      <c r="P299" s="61" t="str">
        <f t="shared" si="25"/>
        <v/>
      </c>
      <c r="W299" s="90" t="str">
        <f>IF('2. Aanbestedingen'!$B299="","",COUNTIFS('2. Aanbestedingen'!$Q299:$V299,"Toegepast (eis)")+COUNTIFS('2. Aanbestedingen'!$Q299:$V299,"Toegepast (wens)"))</f>
        <v/>
      </c>
      <c r="X299" s="97" t="str">
        <f t="shared" si="22"/>
        <v/>
      </c>
    </row>
    <row r="300" spans="2:24" x14ac:dyDescent="0.2">
      <c r="B300" s="60"/>
      <c r="C300" s="61"/>
      <c r="D300" s="61"/>
      <c r="E300" s="61"/>
      <c r="F300" s="62"/>
      <c r="G300" s="62"/>
      <c r="H300" s="63"/>
      <c r="I300" s="64"/>
      <c r="J300" s="63"/>
      <c r="K300" s="64"/>
      <c r="L300" s="90" t="str">
        <f t="shared" si="26"/>
        <v/>
      </c>
      <c r="M300" s="66"/>
      <c r="N300" s="63" t="str">
        <f t="shared" si="23"/>
        <v/>
      </c>
      <c r="O300" s="63" t="str">
        <f t="shared" si="24"/>
        <v/>
      </c>
      <c r="P300" s="61" t="str">
        <f t="shared" si="25"/>
        <v/>
      </c>
      <c r="W300" s="90" t="str">
        <f>IF('2. Aanbestedingen'!$B300="","",COUNTIFS('2. Aanbestedingen'!$Q300:$V300,"Toegepast (eis)")+COUNTIFS('2. Aanbestedingen'!$Q300:$V300,"Toegepast (wens)"))</f>
        <v/>
      </c>
      <c r="X300" s="97" t="str">
        <f t="shared" si="22"/>
        <v/>
      </c>
    </row>
    <row r="301" spans="2:24" x14ac:dyDescent="0.2">
      <c r="B301" s="60"/>
      <c r="C301" s="61"/>
      <c r="D301" s="61"/>
      <c r="E301" s="61"/>
      <c r="F301" s="62"/>
      <c r="G301" s="62"/>
      <c r="H301" s="63"/>
      <c r="I301" s="64"/>
      <c r="J301" s="63"/>
      <c r="K301" s="64"/>
      <c r="L301" s="90" t="str">
        <f t="shared" si="26"/>
        <v/>
      </c>
      <c r="M301" s="66"/>
      <c r="N301" s="63" t="str">
        <f t="shared" si="23"/>
        <v/>
      </c>
      <c r="O301" s="63" t="str">
        <f t="shared" si="24"/>
        <v/>
      </c>
      <c r="P301" s="61" t="str">
        <f t="shared" si="25"/>
        <v/>
      </c>
      <c r="W301" s="90" t="str">
        <f>IF('2. Aanbestedingen'!$B301="","",COUNTIFS('2. Aanbestedingen'!$Q301:$V301,"Toegepast (eis)")+COUNTIFS('2. Aanbestedingen'!$Q301:$V301,"Toegepast (wens)"))</f>
        <v/>
      </c>
      <c r="X301" s="97" t="str">
        <f t="shared" si="22"/>
        <v/>
      </c>
    </row>
    <row r="302" spans="2:24" x14ac:dyDescent="0.2">
      <c r="B302" s="60"/>
      <c r="C302" s="61"/>
      <c r="D302" s="61"/>
      <c r="E302" s="61"/>
      <c r="F302" s="62"/>
      <c r="G302" s="62"/>
      <c r="H302" s="63"/>
      <c r="I302" s="64"/>
      <c r="J302" s="63"/>
      <c r="K302" s="64"/>
      <c r="L302" s="90" t="str">
        <f t="shared" si="26"/>
        <v/>
      </c>
      <c r="M302" s="66"/>
      <c r="N302" s="63" t="str">
        <f t="shared" si="23"/>
        <v/>
      </c>
      <c r="O302" s="63" t="str">
        <f t="shared" si="24"/>
        <v/>
      </c>
      <c r="P302" s="61" t="str">
        <f t="shared" si="25"/>
        <v/>
      </c>
      <c r="W302" s="90" t="str">
        <f>IF('2. Aanbestedingen'!$B302="","",COUNTIFS('2. Aanbestedingen'!$Q302:$V302,"Toegepast (eis)")+COUNTIFS('2. Aanbestedingen'!$Q302:$V302,"Toegepast (wens)"))</f>
        <v/>
      </c>
      <c r="X302" s="97" t="str">
        <f t="shared" si="22"/>
        <v/>
      </c>
    </row>
    <row r="303" spans="2:24" x14ac:dyDescent="0.2">
      <c r="B303" s="60"/>
      <c r="C303" s="61"/>
      <c r="D303" s="61"/>
      <c r="E303" s="61"/>
      <c r="F303" s="62"/>
      <c r="G303" s="62"/>
      <c r="H303" s="63"/>
      <c r="I303" s="64"/>
      <c r="J303" s="63"/>
      <c r="K303" s="64"/>
      <c r="L303" s="90" t="str">
        <f t="shared" si="26"/>
        <v/>
      </c>
      <c r="M303" s="66"/>
      <c r="N303" s="63" t="str">
        <f t="shared" si="23"/>
        <v/>
      </c>
      <c r="O303" s="63" t="str">
        <f t="shared" si="24"/>
        <v/>
      </c>
      <c r="P303" s="61" t="str">
        <f t="shared" si="25"/>
        <v/>
      </c>
      <c r="W303" s="90" t="str">
        <f>IF('2. Aanbestedingen'!$B303="","",COUNTIFS('2. Aanbestedingen'!$Q303:$V303,"Toegepast (eis)")+COUNTIFS('2. Aanbestedingen'!$Q303:$V303,"Toegepast (wens)"))</f>
        <v/>
      </c>
      <c r="X303" s="97" t="str">
        <f t="shared" si="22"/>
        <v/>
      </c>
    </row>
    <row r="304" spans="2:24" x14ac:dyDescent="0.2">
      <c r="B304" s="60"/>
      <c r="C304" s="61"/>
      <c r="D304" s="61"/>
      <c r="E304" s="61"/>
      <c r="F304" s="62"/>
      <c r="G304" s="62"/>
      <c r="H304" s="63"/>
      <c r="I304" s="64"/>
      <c r="J304" s="63"/>
      <c r="K304" s="64"/>
      <c r="L304" s="90" t="str">
        <f t="shared" si="26"/>
        <v/>
      </c>
      <c r="M304" s="66"/>
      <c r="N304" s="63" t="str">
        <f t="shared" si="23"/>
        <v/>
      </c>
      <c r="O304" s="63" t="str">
        <f t="shared" si="24"/>
        <v/>
      </c>
      <c r="P304" s="61" t="str">
        <f t="shared" si="25"/>
        <v/>
      </c>
      <c r="W304" s="90" t="str">
        <f>IF('2. Aanbestedingen'!$B304="","",COUNTIFS('2. Aanbestedingen'!$Q304:$V304,"Toegepast (eis)")+COUNTIFS('2. Aanbestedingen'!$Q304:$V304,"Toegepast (wens)"))</f>
        <v/>
      </c>
      <c r="X304" s="97" t="str">
        <f t="shared" si="22"/>
        <v/>
      </c>
    </row>
    <row r="305" spans="2:24" x14ac:dyDescent="0.2">
      <c r="B305" s="60"/>
      <c r="C305" s="61"/>
      <c r="D305" s="61"/>
      <c r="E305" s="61"/>
      <c r="F305" s="62"/>
      <c r="G305" s="62"/>
      <c r="H305" s="63"/>
      <c r="I305" s="64"/>
      <c r="J305" s="63"/>
      <c r="K305" s="64"/>
      <c r="L305" s="90" t="str">
        <f t="shared" si="26"/>
        <v/>
      </c>
      <c r="M305" s="66"/>
      <c r="N305" s="63" t="str">
        <f t="shared" si="23"/>
        <v/>
      </c>
      <c r="O305" s="63" t="str">
        <f t="shared" si="24"/>
        <v/>
      </c>
      <c r="P305" s="61" t="str">
        <f t="shared" si="25"/>
        <v/>
      </c>
      <c r="W305" s="90" t="str">
        <f>IF('2. Aanbestedingen'!$B305="","",COUNTIFS('2. Aanbestedingen'!$Q305:$V305,"Toegepast (eis)")+COUNTIFS('2. Aanbestedingen'!$Q305:$V305,"Toegepast (wens)"))</f>
        <v/>
      </c>
      <c r="X305" s="97" t="str">
        <f t="shared" si="22"/>
        <v/>
      </c>
    </row>
    <row r="306" spans="2:24" x14ac:dyDescent="0.2">
      <c r="B306" s="60"/>
      <c r="C306" s="61"/>
      <c r="D306" s="61"/>
      <c r="E306" s="61"/>
      <c r="F306" s="62"/>
      <c r="G306" s="62"/>
      <c r="H306" s="63"/>
      <c r="I306" s="64"/>
      <c r="J306" s="63"/>
      <c r="K306" s="64"/>
      <c r="L306" s="90" t="str">
        <f t="shared" si="26"/>
        <v/>
      </c>
      <c r="M306" s="66"/>
      <c r="N306" s="63" t="str">
        <f t="shared" si="23"/>
        <v/>
      </c>
      <c r="O306" s="63" t="str">
        <f t="shared" si="24"/>
        <v/>
      </c>
      <c r="P306" s="61" t="str">
        <f t="shared" si="25"/>
        <v/>
      </c>
      <c r="W306" s="90" t="str">
        <f>IF('2. Aanbestedingen'!$B306="","",COUNTIFS('2. Aanbestedingen'!$Q306:$V306,"Toegepast (eis)")+COUNTIFS('2. Aanbestedingen'!$Q306:$V306,"Toegepast (wens)"))</f>
        <v/>
      </c>
      <c r="X306" s="97" t="str">
        <f t="shared" si="22"/>
        <v/>
      </c>
    </row>
    <row r="307" spans="2:24" x14ac:dyDescent="0.2">
      <c r="B307" s="60"/>
      <c r="C307" s="61"/>
      <c r="D307" s="61"/>
      <c r="E307" s="61"/>
      <c r="F307" s="62"/>
      <c r="G307" s="62"/>
      <c r="H307" s="63"/>
      <c r="I307" s="64"/>
      <c r="J307" s="63"/>
      <c r="K307" s="64"/>
      <c r="L307" s="90" t="str">
        <f t="shared" si="26"/>
        <v/>
      </c>
      <c r="M307" s="66"/>
      <c r="N307" s="63" t="str">
        <f t="shared" si="23"/>
        <v/>
      </c>
      <c r="O307" s="63" t="str">
        <f t="shared" si="24"/>
        <v/>
      </c>
      <c r="P307" s="61" t="str">
        <f t="shared" si="25"/>
        <v/>
      </c>
      <c r="W307" s="90" t="str">
        <f>IF('2. Aanbestedingen'!$B307="","",COUNTIFS('2. Aanbestedingen'!$Q307:$V307,"Toegepast (eis)")+COUNTIFS('2. Aanbestedingen'!$Q307:$V307,"Toegepast (wens)"))</f>
        <v/>
      </c>
      <c r="X307" s="97" t="str">
        <f t="shared" si="22"/>
        <v/>
      </c>
    </row>
    <row r="308" spans="2:24" x14ac:dyDescent="0.2">
      <c r="B308" s="60"/>
      <c r="C308" s="61"/>
      <c r="D308" s="61"/>
      <c r="E308" s="61"/>
      <c r="F308" s="62"/>
      <c r="G308" s="62"/>
      <c r="H308" s="63"/>
      <c r="I308" s="64"/>
      <c r="J308" s="63"/>
      <c r="K308" s="64"/>
      <c r="L308" s="90" t="str">
        <f t="shared" si="26"/>
        <v/>
      </c>
      <c r="M308" s="66"/>
      <c r="N308" s="63" t="str">
        <f t="shared" si="23"/>
        <v/>
      </c>
      <c r="O308" s="63" t="str">
        <f t="shared" si="24"/>
        <v/>
      </c>
      <c r="P308" s="61" t="str">
        <f t="shared" si="25"/>
        <v/>
      </c>
      <c r="W308" s="90" t="str">
        <f>IF('2. Aanbestedingen'!$B308="","",COUNTIFS('2. Aanbestedingen'!$Q308:$V308,"Toegepast (eis)")+COUNTIFS('2. Aanbestedingen'!$Q308:$V308,"Toegepast (wens)"))</f>
        <v/>
      </c>
      <c r="X308" s="97" t="str">
        <f t="shared" si="22"/>
        <v/>
      </c>
    </row>
    <row r="309" spans="2:24" x14ac:dyDescent="0.2">
      <c r="B309" s="60"/>
      <c r="C309" s="61"/>
      <c r="D309" s="61"/>
      <c r="E309" s="61"/>
      <c r="F309" s="62"/>
      <c r="G309" s="62"/>
      <c r="H309" s="63"/>
      <c r="I309" s="64"/>
      <c r="J309" s="63"/>
      <c r="K309" s="64"/>
      <c r="L309" s="90" t="str">
        <f t="shared" si="26"/>
        <v/>
      </c>
      <c r="M309" s="66"/>
      <c r="N309" s="63" t="str">
        <f t="shared" si="23"/>
        <v/>
      </c>
      <c r="O309" s="63" t="str">
        <f t="shared" si="24"/>
        <v/>
      </c>
      <c r="P309" s="61" t="str">
        <f t="shared" si="25"/>
        <v/>
      </c>
      <c r="W309" s="90" t="str">
        <f>IF('2. Aanbestedingen'!$B309="","",COUNTIFS('2. Aanbestedingen'!$Q309:$V309,"Toegepast (eis)")+COUNTIFS('2. Aanbestedingen'!$Q309:$V309,"Toegepast (wens)"))</f>
        <v/>
      </c>
      <c r="X309" s="97" t="str">
        <f t="shared" si="22"/>
        <v/>
      </c>
    </row>
    <row r="310" spans="2:24" x14ac:dyDescent="0.2">
      <c r="B310" s="60"/>
      <c r="C310" s="61"/>
      <c r="D310" s="61"/>
      <c r="E310" s="61"/>
      <c r="F310" s="62"/>
      <c r="G310" s="62"/>
      <c r="H310" s="63"/>
      <c r="I310" s="64"/>
      <c r="J310" s="63"/>
      <c r="K310" s="64"/>
      <c r="L310" s="90" t="str">
        <f t="shared" si="26"/>
        <v/>
      </c>
      <c r="M310" s="66"/>
      <c r="N310" s="63" t="str">
        <f t="shared" si="23"/>
        <v/>
      </c>
      <c r="O310" s="63" t="str">
        <f t="shared" si="24"/>
        <v/>
      </c>
      <c r="P310" s="61" t="str">
        <f t="shared" si="25"/>
        <v/>
      </c>
      <c r="W310" s="90" t="str">
        <f>IF('2. Aanbestedingen'!$B310="","",COUNTIFS('2. Aanbestedingen'!$Q310:$V310,"Toegepast (eis)")+COUNTIFS('2. Aanbestedingen'!$Q310:$V310,"Toegepast (wens)"))</f>
        <v/>
      </c>
      <c r="X310" s="97" t="str">
        <f t="shared" si="22"/>
        <v/>
      </c>
    </row>
    <row r="311" spans="2:24" x14ac:dyDescent="0.2">
      <c r="B311" s="60"/>
      <c r="C311" s="61"/>
      <c r="D311" s="61"/>
      <c r="E311" s="61"/>
      <c r="F311" s="62"/>
      <c r="G311" s="62"/>
      <c r="H311" s="63"/>
      <c r="I311" s="64"/>
      <c r="J311" s="63"/>
      <c r="K311" s="64"/>
      <c r="L311" s="90" t="str">
        <f t="shared" si="26"/>
        <v/>
      </c>
      <c r="M311" s="66"/>
      <c r="N311" s="63" t="str">
        <f t="shared" si="23"/>
        <v/>
      </c>
      <c r="O311" s="63" t="str">
        <f t="shared" si="24"/>
        <v/>
      </c>
      <c r="P311" s="61" t="str">
        <f t="shared" si="25"/>
        <v/>
      </c>
      <c r="W311" s="90" t="str">
        <f>IF('2. Aanbestedingen'!$B311="","",COUNTIFS('2. Aanbestedingen'!$Q311:$V311,"Toegepast (eis)")+COUNTIFS('2. Aanbestedingen'!$Q311:$V311,"Toegepast (wens)"))</f>
        <v/>
      </c>
      <c r="X311" s="97" t="str">
        <f t="shared" si="22"/>
        <v/>
      </c>
    </row>
    <row r="312" spans="2:24" x14ac:dyDescent="0.2">
      <c r="B312" s="60"/>
      <c r="C312" s="61"/>
      <c r="D312" s="61"/>
      <c r="E312" s="61"/>
      <c r="F312" s="62"/>
      <c r="G312" s="62"/>
      <c r="H312" s="63"/>
      <c r="I312" s="64"/>
      <c r="J312" s="63"/>
      <c r="K312" s="64"/>
      <c r="L312" s="90" t="str">
        <f t="shared" si="26"/>
        <v/>
      </c>
      <c r="M312" s="66"/>
      <c r="N312" s="63" t="str">
        <f t="shared" si="23"/>
        <v/>
      </c>
      <c r="O312" s="63" t="str">
        <f t="shared" si="24"/>
        <v/>
      </c>
      <c r="P312" s="61" t="str">
        <f t="shared" si="25"/>
        <v/>
      </c>
      <c r="W312" s="90" t="str">
        <f>IF('2. Aanbestedingen'!$B312="","",COUNTIFS('2. Aanbestedingen'!$Q312:$V312,"Toegepast (eis)")+COUNTIFS('2. Aanbestedingen'!$Q312:$V312,"Toegepast (wens)"))</f>
        <v/>
      </c>
      <c r="X312" s="97" t="str">
        <f t="shared" si="22"/>
        <v/>
      </c>
    </row>
    <row r="313" spans="2:24" x14ac:dyDescent="0.2">
      <c r="B313" s="60"/>
      <c r="C313" s="61"/>
      <c r="D313" s="61"/>
      <c r="E313" s="61"/>
      <c r="F313" s="62"/>
      <c r="G313" s="62"/>
      <c r="H313" s="63"/>
      <c r="I313" s="64"/>
      <c r="J313" s="63"/>
      <c r="K313" s="64"/>
      <c r="L313" s="90" t="str">
        <f t="shared" si="26"/>
        <v/>
      </c>
      <c r="M313" s="66"/>
      <c r="N313" s="63" t="str">
        <f t="shared" si="23"/>
        <v/>
      </c>
      <c r="O313" s="63" t="str">
        <f t="shared" si="24"/>
        <v/>
      </c>
      <c r="P313" s="61" t="str">
        <f t="shared" si="25"/>
        <v/>
      </c>
      <c r="W313" s="90" t="str">
        <f>IF('2. Aanbestedingen'!$B313="","",COUNTIFS('2. Aanbestedingen'!$Q313:$V313,"Toegepast (eis)")+COUNTIFS('2. Aanbestedingen'!$Q313:$V313,"Toegepast (wens)"))</f>
        <v/>
      </c>
      <c r="X313" s="97" t="str">
        <f t="shared" si="22"/>
        <v/>
      </c>
    </row>
    <row r="314" spans="2:24" x14ac:dyDescent="0.2">
      <c r="B314" s="60"/>
      <c r="C314" s="61"/>
      <c r="D314" s="61"/>
      <c r="E314" s="61"/>
      <c r="F314" s="62"/>
      <c r="G314" s="62"/>
      <c r="H314" s="63"/>
      <c r="I314" s="64"/>
      <c r="J314" s="63"/>
      <c r="K314" s="64"/>
      <c r="L314" s="90" t="str">
        <f t="shared" si="26"/>
        <v/>
      </c>
      <c r="M314" s="66"/>
      <c r="N314" s="63" t="str">
        <f t="shared" si="23"/>
        <v/>
      </c>
      <c r="O314" s="63" t="str">
        <f t="shared" si="24"/>
        <v/>
      </c>
      <c r="P314" s="61" t="str">
        <f t="shared" si="25"/>
        <v/>
      </c>
      <c r="W314" s="90" t="str">
        <f>IF('2. Aanbestedingen'!$B314="","",COUNTIFS('2. Aanbestedingen'!$Q314:$V314,"Toegepast (eis)")+COUNTIFS('2. Aanbestedingen'!$Q314:$V314,"Toegepast (wens)"))</f>
        <v/>
      </c>
      <c r="X314" s="97" t="str">
        <f t="shared" si="22"/>
        <v/>
      </c>
    </row>
    <row r="315" spans="2:24" x14ac:dyDescent="0.2">
      <c r="B315" s="60"/>
      <c r="C315" s="61"/>
      <c r="D315" s="61"/>
      <c r="E315" s="61"/>
      <c r="F315" s="62"/>
      <c r="G315" s="62"/>
      <c r="H315" s="63"/>
      <c r="I315" s="64"/>
      <c r="J315" s="63"/>
      <c r="K315" s="64"/>
      <c r="L315" s="90" t="str">
        <f t="shared" si="26"/>
        <v/>
      </c>
      <c r="M315" s="66"/>
      <c r="N315" s="63" t="str">
        <f t="shared" si="23"/>
        <v/>
      </c>
      <c r="O315" s="63" t="str">
        <f t="shared" si="24"/>
        <v/>
      </c>
      <c r="P315" s="61" t="str">
        <f t="shared" si="25"/>
        <v/>
      </c>
      <c r="W315" s="90" t="str">
        <f>IF('2. Aanbestedingen'!$B315="","",COUNTIFS('2. Aanbestedingen'!$Q315:$V315,"Toegepast (eis)")+COUNTIFS('2. Aanbestedingen'!$Q315:$V315,"Toegepast (wens)"))</f>
        <v/>
      </c>
      <c r="X315" s="97" t="str">
        <f t="shared" si="22"/>
        <v/>
      </c>
    </row>
    <row r="316" spans="2:24" x14ac:dyDescent="0.2">
      <c r="B316" s="60"/>
      <c r="C316" s="61"/>
      <c r="D316" s="61"/>
      <c r="E316" s="61"/>
      <c r="F316" s="62"/>
      <c r="G316" s="62"/>
      <c r="H316" s="63"/>
      <c r="I316" s="64"/>
      <c r="J316" s="63"/>
      <c r="K316" s="64"/>
      <c r="L316" s="90" t="str">
        <f t="shared" si="26"/>
        <v/>
      </c>
      <c r="M316" s="66"/>
      <c r="N316" s="63" t="str">
        <f t="shared" si="23"/>
        <v/>
      </c>
      <c r="O316" s="63" t="str">
        <f t="shared" si="24"/>
        <v/>
      </c>
      <c r="P316" s="61" t="str">
        <f t="shared" si="25"/>
        <v/>
      </c>
      <c r="W316" s="90" t="str">
        <f>IF('2. Aanbestedingen'!$B316="","",COUNTIFS('2. Aanbestedingen'!$Q316:$V316,"Toegepast (eis)")+COUNTIFS('2. Aanbestedingen'!$Q316:$V316,"Toegepast (wens)"))</f>
        <v/>
      </c>
      <c r="X316" s="97" t="str">
        <f t="shared" si="22"/>
        <v/>
      </c>
    </row>
    <row r="317" spans="2:24" x14ac:dyDescent="0.2">
      <c r="B317" s="60"/>
      <c r="C317" s="61"/>
      <c r="D317" s="61"/>
      <c r="E317" s="61"/>
      <c r="F317" s="62"/>
      <c r="G317" s="62"/>
      <c r="H317" s="63"/>
      <c r="I317" s="64"/>
      <c r="J317" s="63"/>
      <c r="K317" s="64"/>
      <c r="L317" s="90" t="str">
        <f t="shared" si="26"/>
        <v/>
      </c>
      <c r="M317" s="66"/>
      <c r="N317" s="63" t="str">
        <f t="shared" si="23"/>
        <v/>
      </c>
      <c r="O317" s="63" t="str">
        <f t="shared" si="24"/>
        <v/>
      </c>
      <c r="P317" s="61" t="str">
        <f t="shared" si="25"/>
        <v/>
      </c>
      <c r="W317" s="90" t="str">
        <f>IF('2. Aanbestedingen'!$B317="","",COUNTIFS('2. Aanbestedingen'!$Q317:$V317,"Toegepast (eis)")+COUNTIFS('2. Aanbestedingen'!$Q317:$V317,"Toegepast (wens)"))</f>
        <v/>
      </c>
      <c r="X317" s="97" t="str">
        <f t="shared" si="22"/>
        <v/>
      </c>
    </row>
    <row r="318" spans="2:24" x14ac:dyDescent="0.2">
      <c r="B318" s="60"/>
      <c r="C318" s="61"/>
      <c r="D318" s="61"/>
      <c r="E318" s="61"/>
      <c r="F318" s="62"/>
      <c r="G318" s="62"/>
      <c r="H318" s="63"/>
      <c r="I318" s="64"/>
      <c r="J318" s="63"/>
      <c r="K318" s="64"/>
      <c r="L318" s="90" t="str">
        <f t="shared" si="26"/>
        <v/>
      </c>
      <c r="M318" s="66"/>
      <c r="N318" s="63" t="str">
        <f t="shared" si="23"/>
        <v/>
      </c>
      <c r="O318" s="63" t="str">
        <f t="shared" si="24"/>
        <v/>
      </c>
      <c r="P318" s="61" t="str">
        <f t="shared" si="25"/>
        <v/>
      </c>
      <c r="W318" s="90" t="str">
        <f>IF('2. Aanbestedingen'!$B318="","",COUNTIFS('2. Aanbestedingen'!$Q318:$V318,"Toegepast (eis)")+COUNTIFS('2. Aanbestedingen'!$Q318:$V318,"Toegepast (wens)"))</f>
        <v/>
      </c>
      <c r="X318" s="97" t="str">
        <f t="shared" si="22"/>
        <v/>
      </c>
    </row>
    <row r="319" spans="2:24" x14ac:dyDescent="0.2">
      <c r="B319" s="60"/>
      <c r="C319" s="61"/>
      <c r="D319" s="61"/>
      <c r="E319" s="61"/>
      <c r="F319" s="62"/>
      <c r="G319" s="62"/>
      <c r="H319" s="63"/>
      <c r="I319" s="64"/>
      <c r="J319" s="63"/>
      <c r="K319" s="64"/>
      <c r="L319" s="90" t="str">
        <f t="shared" si="26"/>
        <v/>
      </c>
      <c r="M319" s="66"/>
      <c r="N319" s="63" t="str">
        <f t="shared" si="23"/>
        <v/>
      </c>
      <c r="O319" s="63" t="str">
        <f t="shared" si="24"/>
        <v/>
      </c>
      <c r="P319" s="61" t="str">
        <f t="shared" si="25"/>
        <v/>
      </c>
      <c r="W319" s="90" t="str">
        <f>IF('2. Aanbestedingen'!$B319="","",COUNTIFS('2. Aanbestedingen'!$Q319:$V319,"Toegepast (eis)")+COUNTIFS('2. Aanbestedingen'!$Q319:$V319,"Toegepast (wens)"))</f>
        <v/>
      </c>
      <c r="X319" s="97" t="str">
        <f t="shared" si="22"/>
        <v/>
      </c>
    </row>
    <row r="320" spans="2:24" x14ac:dyDescent="0.2">
      <c r="B320" s="60"/>
      <c r="C320" s="61"/>
      <c r="D320" s="61"/>
      <c r="E320" s="61"/>
      <c r="F320" s="62"/>
      <c r="G320" s="62"/>
      <c r="H320" s="63"/>
      <c r="I320" s="64"/>
      <c r="J320" s="63"/>
      <c r="K320" s="64"/>
      <c r="L320" s="90" t="str">
        <f t="shared" si="26"/>
        <v/>
      </c>
      <c r="M320" s="66"/>
      <c r="N320" s="63" t="str">
        <f t="shared" si="23"/>
        <v/>
      </c>
      <c r="O320" s="63" t="str">
        <f t="shared" si="24"/>
        <v/>
      </c>
      <c r="P320" s="61" t="str">
        <f t="shared" si="25"/>
        <v/>
      </c>
      <c r="W320" s="90" t="str">
        <f>IF('2. Aanbestedingen'!$B320="","",COUNTIFS('2. Aanbestedingen'!$Q320:$V320,"Toegepast (eis)")+COUNTIFS('2. Aanbestedingen'!$Q320:$V320,"Toegepast (wens)"))</f>
        <v/>
      </c>
      <c r="X320" s="97" t="str">
        <f t="shared" si="22"/>
        <v/>
      </c>
    </row>
    <row r="321" spans="2:24" x14ac:dyDescent="0.2">
      <c r="B321" s="60"/>
      <c r="C321" s="61"/>
      <c r="D321" s="61"/>
      <c r="E321" s="61"/>
      <c r="F321" s="62"/>
      <c r="G321" s="62"/>
      <c r="H321" s="63"/>
      <c r="I321" s="64"/>
      <c r="J321" s="63"/>
      <c r="K321" s="64"/>
      <c r="L321" s="90" t="str">
        <f t="shared" si="26"/>
        <v/>
      </c>
      <c r="M321" s="66"/>
      <c r="N321" s="63" t="str">
        <f t="shared" si="23"/>
        <v/>
      </c>
      <c r="O321" s="63" t="str">
        <f t="shared" si="24"/>
        <v/>
      </c>
      <c r="P321" s="61" t="str">
        <f t="shared" si="25"/>
        <v/>
      </c>
      <c r="W321" s="90" t="str">
        <f>IF('2. Aanbestedingen'!$B321="","",COUNTIFS('2. Aanbestedingen'!$Q321:$V321,"Toegepast (eis)")+COUNTIFS('2. Aanbestedingen'!$Q321:$V321,"Toegepast (wens)"))</f>
        <v/>
      </c>
      <c r="X321" s="97" t="str">
        <f t="shared" si="22"/>
        <v/>
      </c>
    </row>
    <row r="322" spans="2:24" x14ac:dyDescent="0.2">
      <c r="B322" s="60"/>
      <c r="C322" s="61"/>
      <c r="D322" s="61"/>
      <c r="E322" s="61"/>
      <c r="F322" s="62"/>
      <c r="G322" s="62"/>
      <c r="H322" s="63"/>
      <c r="I322" s="64"/>
      <c r="J322" s="63"/>
      <c r="K322" s="64"/>
      <c r="L322" s="90" t="str">
        <f t="shared" si="26"/>
        <v/>
      </c>
      <c r="M322" s="66"/>
      <c r="N322" s="63" t="str">
        <f t="shared" si="23"/>
        <v/>
      </c>
      <c r="O322" s="63" t="str">
        <f t="shared" si="24"/>
        <v/>
      </c>
      <c r="P322" s="61" t="str">
        <f t="shared" si="25"/>
        <v/>
      </c>
      <c r="W322" s="90" t="str">
        <f>IF('2. Aanbestedingen'!$B322="","",COUNTIFS('2. Aanbestedingen'!$Q322:$V322,"Toegepast (eis)")+COUNTIFS('2. Aanbestedingen'!$Q322:$V322,"Toegepast (wens)"))</f>
        <v/>
      </c>
      <c r="X322" s="97" t="str">
        <f t="shared" si="22"/>
        <v/>
      </c>
    </row>
    <row r="323" spans="2:24" x14ac:dyDescent="0.2">
      <c r="B323" s="60"/>
      <c r="C323" s="61"/>
      <c r="D323" s="61"/>
      <c r="E323" s="61"/>
      <c r="F323" s="62"/>
      <c r="G323" s="62"/>
      <c r="H323" s="63"/>
      <c r="I323" s="64"/>
      <c r="J323" s="63"/>
      <c r="K323" s="64"/>
      <c r="L323" s="90" t="str">
        <f t="shared" si="26"/>
        <v/>
      </c>
      <c r="M323" s="66"/>
      <c r="N323" s="63" t="str">
        <f t="shared" si="23"/>
        <v/>
      </c>
      <c r="O323" s="63" t="str">
        <f t="shared" si="24"/>
        <v/>
      </c>
      <c r="P323" s="61" t="str">
        <f t="shared" si="25"/>
        <v/>
      </c>
      <c r="W323" s="90" t="str">
        <f>IF('2. Aanbestedingen'!$B323="","",COUNTIFS('2. Aanbestedingen'!$Q323:$V323,"Toegepast (eis)")+COUNTIFS('2. Aanbestedingen'!$Q323:$V323,"Toegepast (wens)"))</f>
        <v/>
      </c>
      <c r="X323" s="97" t="str">
        <f t="shared" si="22"/>
        <v/>
      </c>
    </row>
    <row r="324" spans="2:24" x14ac:dyDescent="0.2">
      <c r="B324" s="60"/>
      <c r="C324" s="61"/>
      <c r="D324" s="61"/>
      <c r="E324" s="61"/>
      <c r="F324" s="62"/>
      <c r="G324" s="62"/>
      <c r="H324" s="63"/>
      <c r="I324" s="64"/>
      <c r="J324" s="63"/>
      <c r="K324" s="64"/>
      <c r="L324" s="90" t="str">
        <f t="shared" si="26"/>
        <v/>
      </c>
      <c r="M324" s="66"/>
      <c r="N324" s="63" t="str">
        <f t="shared" si="23"/>
        <v/>
      </c>
      <c r="O324" s="63" t="str">
        <f t="shared" si="24"/>
        <v/>
      </c>
      <c r="P324" s="61" t="str">
        <f t="shared" si="25"/>
        <v/>
      </c>
      <c r="W324" s="90" t="str">
        <f>IF('2. Aanbestedingen'!$B324="","",COUNTIFS('2. Aanbestedingen'!$Q324:$V324,"Toegepast (eis)")+COUNTIFS('2. Aanbestedingen'!$Q324:$V324,"Toegepast (wens)"))</f>
        <v/>
      </c>
      <c r="X324" s="97" t="str">
        <f t="shared" si="22"/>
        <v/>
      </c>
    </row>
    <row r="325" spans="2:24" x14ac:dyDescent="0.2">
      <c r="B325" s="60"/>
      <c r="C325" s="61"/>
      <c r="D325" s="61"/>
      <c r="E325" s="61"/>
      <c r="F325" s="62"/>
      <c r="G325" s="62"/>
      <c r="H325" s="63"/>
      <c r="I325" s="64"/>
      <c r="J325" s="63"/>
      <c r="K325" s="64"/>
      <c r="L325" s="90" t="str">
        <f t="shared" si="26"/>
        <v/>
      </c>
      <c r="M325" s="66"/>
      <c r="N325" s="63" t="str">
        <f t="shared" si="23"/>
        <v/>
      </c>
      <c r="O325" s="63" t="str">
        <f t="shared" si="24"/>
        <v/>
      </c>
      <c r="P325" s="61" t="str">
        <f t="shared" si="25"/>
        <v/>
      </c>
      <c r="W325" s="90" t="str">
        <f>IF('2. Aanbestedingen'!$B325="","",COUNTIFS('2. Aanbestedingen'!$Q325:$V325,"Toegepast (eis)")+COUNTIFS('2. Aanbestedingen'!$Q325:$V325,"Toegepast (wens)"))</f>
        <v/>
      </c>
      <c r="X325" s="97" t="str">
        <f t="shared" ref="X325:X388" si="27">IF(W325&lt;&gt;"",W325/L325,"")</f>
        <v/>
      </c>
    </row>
    <row r="326" spans="2:24" x14ac:dyDescent="0.2">
      <c r="B326" s="60"/>
      <c r="C326" s="61"/>
      <c r="D326" s="61"/>
      <c r="E326" s="61"/>
      <c r="F326" s="62"/>
      <c r="G326" s="62"/>
      <c r="H326" s="63"/>
      <c r="I326" s="64"/>
      <c r="J326" s="63"/>
      <c r="K326" s="64"/>
      <c r="L326" s="90" t="str">
        <f t="shared" si="26"/>
        <v/>
      </c>
      <c r="M326" s="66"/>
      <c r="N326" s="63" t="str">
        <f t="shared" si="23"/>
        <v/>
      </c>
      <c r="O326" s="63" t="str">
        <f t="shared" si="24"/>
        <v/>
      </c>
      <c r="P326" s="61" t="str">
        <f t="shared" si="25"/>
        <v/>
      </c>
      <c r="W326" s="90" t="str">
        <f>IF('2. Aanbestedingen'!$B326="","",COUNTIFS('2. Aanbestedingen'!$Q326:$V326,"Toegepast (eis)")+COUNTIFS('2. Aanbestedingen'!$Q326:$V326,"Toegepast (wens)"))</f>
        <v/>
      </c>
      <c r="X326" s="97" t="str">
        <f t="shared" si="27"/>
        <v/>
      </c>
    </row>
    <row r="327" spans="2:24" x14ac:dyDescent="0.2">
      <c r="B327" s="60"/>
      <c r="C327" s="61"/>
      <c r="D327" s="61"/>
      <c r="E327" s="61"/>
      <c r="F327" s="62"/>
      <c r="G327" s="62"/>
      <c r="H327" s="63"/>
      <c r="I327" s="64"/>
      <c r="J327" s="63"/>
      <c r="K327" s="64"/>
      <c r="L327" s="90" t="str">
        <f t="shared" si="26"/>
        <v/>
      </c>
      <c r="M327" s="66"/>
      <c r="N327" s="63" t="str">
        <f t="shared" ref="N327:N390" si="28">IF(B327&lt;&gt;"",B327,"")</f>
        <v/>
      </c>
      <c r="O327" s="63" t="str">
        <f t="shared" ref="O327:O390" si="29">IF(C327&lt;&gt;"",C327,"")</f>
        <v/>
      </c>
      <c r="P327" s="61" t="str">
        <f t="shared" ref="P327:P390" si="30">IF(E327&lt;&gt;"",E327,"")</f>
        <v/>
      </c>
      <c r="W327" s="90" t="str">
        <f>IF('2. Aanbestedingen'!$B327="","",COUNTIFS('2. Aanbestedingen'!$Q327:$V327,"Toegepast (eis)")+COUNTIFS('2. Aanbestedingen'!$Q327:$V327,"Toegepast (wens)"))</f>
        <v/>
      </c>
      <c r="X327" s="97" t="str">
        <f t="shared" si="27"/>
        <v/>
      </c>
    </row>
    <row r="328" spans="2:24" x14ac:dyDescent="0.2">
      <c r="B328" s="60"/>
      <c r="C328" s="61"/>
      <c r="D328" s="61"/>
      <c r="E328" s="61"/>
      <c r="F328" s="62"/>
      <c r="G328" s="62"/>
      <c r="H328" s="63"/>
      <c r="I328" s="64"/>
      <c r="J328" s="63"/>
      <c r="K328" s="64"/>
      <c r="L328" s="90" t="str">
        <f t="shared" si="26"/>
        <v/>
      </c>
      <c r="M328" s="66"/>
      <c r="N328" s="63" t="str">
        <f t="shared" si="28"/>
        <v/>
      </c>
      <c r="O328" s="63" t="str">
        <f t="shared" si="29"/>
        <v/>
      </c>
      <c r="P328" s="61" t="str">
        <f t="shared" si="30"/>
        <v/>
      </c>
      <c r="W328" s="90" t="str">
        <f>IF('2. Aanbestedingen'!$B328="","",COUNTIFS('2. Aanbestedingen'!$Q328:$V328,"Toegepast (eis)")+COUNTIFS('2. Aanbestedingen'!$Q328:$V328,"Toegepast (wens)"))</f>
        <v/>
      </c>
      <c r="X328" s="97" t="str">
        <f t="shared" si="27"/>
        <v/>
      </c>
    </row>
    <row r="329" spans="2:24" x14ac:dyDescent="0.2">
      <c r="B329" s="60"/>
      <c r="C329" s="61"/>
      <c r="D329" s="61"/>
      <c r="E329" s="61"/>
      <c r="F329" s="62"/>
      <c r="G329" s="62"/>
      <c r="H329" s="63"/>
      <c r="I329" s="64"/>
      <c r="J329" s="63"/>
      <c r="K329" s="64"/>
      <c r="L329" s="90" t="str">
        <f t="shared" si="26"/>
        <v/>
      </c>
      <c r="M329" s="66"/>
      <c r="N329" s="63" t="str">
        <f t="shared" si="28"/>
        <v/>
      </c>
      <c r="O329" s="63" t="str">
        <f t="shared" si="29"/>
        <v/>
      </c>
      <c r="P329" s="61" t="str">
        <f t="shared" si="30"/>
        <v/>
      </c>
      <c r="W329" s="90" t="str">
        <f>IF('2. Aanbestedingen'!$B329="","",COUNTIFS('2. Aanbestedingen'!$Q329:$V329,"Toegepast (eis)")+COUNTIFS('2. Aanbestedingen'!$Q329:$V329,"Toegepast (wens)"))</f>
        <v/>
      </c>
      <c r="X329" s="97" t="str">
        <f t="shared" si="27"/>
        <v/>
      </c>
    </row>
    <row r="330" spans="2:24" x14ac:dyDescent="0.2">
      <c r="B330" s="60"/>
      <c r="C330" s="61"/>
      <c r="D330" s="61"/>
      <c r="E330" s="61"/>
      <c r="F330" s="62"/>
      <c r="G330" s="62"/>
      <c r="H330" s="63"/>
      <c r="I330" s="64"/>
      <c r="J330" s="63"/>
      <c r="K330" s="64"/>
      <c r="L330" s="90" t="str">
        <f t="shared" si="26"/>
        <v/>
      </c>
      <c r="M330" s="66"/>
      <c r="N330" s="63" t="str">
        <f t="shared" si="28"/>
        <v/>
      </c>
      <c r="O330" s="63" t="str">
        <f t="shared" si="29"/>
        <v/>
      </c>
      <c r="P330" s="61" t="str">
        <f t="shared" si="30"/>
        <v/>
      </c>
      <c r="W330" s="90" t="str">
        <f>IF('2. Aanbestedingen'!$B330="","",COUNTIFS('2. Aanbestedingen'!$Q330:$V330,"Toegepast (eis)")+COUNTIFS('2. Aanbestedingen'!$Q330:$V330,"Toegepast (wens)"))</f>
        <v/>
      </c>
      <c r="X330" s="97" t="str">
        <f t="shared" si="27"/>
        <v/>
      </c>
    </row>
    <row r="331" spans="2:24" x14ac:dyDescent="0.2">
      <c r="B331" s="60"/>
      <c r="C331" s="61"/>
      <c r="D331" s="61"/>
      <c r="E331" s="61"/>
      <c r="F331" s="62"/>
      <c r="G331" s="62"/>
      <c r="H331" s="63"/>
      <c r="I331" s="64"/>
      <c r="J331" s="63"/>
      <c r="K331" s="64"/>
      <c r="L331" s="90" t="str">
        <f t="shared" si="26"/>
        <v/>
      </c>
      <c r="M331" s="66"/>
      <c r="N331" s="63" t="str">
        <f t="shared" si="28"/>
        <v/>
      </c>
      <c r="O331" s="63" t="str">
        <f t="shared" si="29"/>
        <v/>
      </c>
      <c r="P331" s="61" t="str">
        <f t="shared" si="30"/>
        <v/>
      </c>
      <c r="W331" s="90" t="str">
        <f>IF('2. Aanbestedingen'!$B331="","",COUNTIFS('2. Aanbestedingen'!$Q331:$V331,"Toegepast (eis)")+COUNTIFS('2. Aanbestedingen'!$Q331:$V331,"Toegepast (wens)"))</f>
        <v/>
      </c>
      <c r="X331" s="97" t="str">
        <f t="shared" si="27"/>
        <v/>
      </c>
    </row>
    <row r="332" spans="2:24" x14ac:dyDescent="0.2">
      <c r="B332" s="60"/>
      <c r="C332" s="61"/>
      <c r="D332" s="61"/>
      <c r="E332" s="61"/>
      <c r="F332" s="62"/>
      <c r="G332" s="62"/>
      <c r="H332" s="63"/>
      <c r="I332" s="64"/>
      <c r="J332" s="63"/>
      <c r="K332" s="64"/>
      <c r="L332" s="90" t="str">
        <f t="shared" si="26"/>
        <v/>
      </c>
      <c r="M332" s="66"/>
      <c r="N332" s="63" t="str">
        <f t="shared" si="28"/>
        <v/>
      </c>
      <c r="O332" s="63" t="str">
        <f t="shared" si="29"/>
        <v/>
      </c>
      <c r="P332" s="61" t="str">
        <f t="shared" si="30"/>
        <v/>
      </c>
      <c r="W332" s="90" t="str">
        <f>IF('2. Aanbestedingen'!$B332="","",COUNTIFS('2. Aanbestedingen'!$Q332:$V332,"Toegepast (eis)")+COUNTIFS('2. Aanbestedingen'!$Q332:$V332,"Toegepast (wens)"))</f>
        <v/>
      </c>
      <c r="X332" s="97" t="str">
        <f t="shared" si="27"/>
        <v/>
      </c>
    </row>
    <row r="333" spans="2:24" x14ac:dyDescent="0.2">
      <c r="B333" s="60"/>
      <c r="C333" s="61"/>
      <c r="D333" s="61"/>
      <c r="E333" s="61"/>
      <c r="F333" s="62"/>
      <c r="G333" s="62"/>
      <c r="H333" s="63"/>
      <c r="I333" s="64"/>
      <c r="J333" s="63"/>
      <c r="K333" s="64"/>
      <c r="L333" s="90" t="str">
        <f t="shared" si="26"/>
        <v/>
      </c>
      <c r="M333" s="66"/>
      <c r="N333" s="63" t="str">
        <f t="shared" si="28"/>
        <v/>
      </c>
      <c r="O333" s="63" t="str">
        <f t="shared" si="29"/>
        <v/>
      </c>
      <c r="P333" s="61" t="str">
        <f t="shared" si="30"/>
        <v/>
      </c>
      <c r="W333" s="90" t="str">
        <f>IF('2. Aanbestedingen'!$B333="","",COUNTIFS('2. Aanbestedingen'!$Q333:$V333,"Toegepast (eis)")+COUNTIFS('2. Aanbestedingen'!$Q333:$V333,"Toegepast (wens)"))</f>
        <v/>
      </c>
      <c r="X333" s="97" t="str">
        <f t="shared" si="27"/>
        <v/>
      </c>
    </row>
    <row r="334" spans="2:24" x14ac:dyDescent="0.2">
      <c r="B334" s="60"/>
      <c r="C334" s="61"/>
      <c r="D334" s="61"/>
      <c r="E334" s="61"/>
      <c r="F334" s="62"/>
      <c r="G334" s="62"/>
      <c r="H334" s="63"/>
      <c r="I334" s="64"/>
      <c r="J334" s="63"/>
      <c r="K334" s="64"/>
      <c r="L334" s="90" t="str">
        <f t="shared" si="26"/>
        <v/>
      </c>
      <c r="M334" s="66"/>
      <c r="N334" s="63" t="str">
        <f t="shared" si="28"/>
        <v/>
      </c>
      <c r="O334" s="63" t="str">
        <f t="shared" si="29"/>
        <v/>
      </c>
      <c r="P334" s="61" t="str">
        <f t="shared" si="30"/>
        <v/>
      </c>
      <c r="W334" s="90" t="str">
        <f>IF('2. Aanbestedingen'!$B334="","",COUNTIFS('2. Aanbestedingen'!$Q334:$V334,"Toegepast (eis)")+COUNTIFS('2. Aanbestedingen'!$Q334:$V334,"Toegepast (wens)"))</f>
        <v/>
      </c>
      <c r="X334" s="97" t="str">
        <f t="shared" si="27"/>
        <v/>
      </c>
    </row>
    <row r="335" spans="2:24" x14ac:dyDescent="0.2">
      <c r="B335" s="60"/>
      <c r="C335" s="61"/>
      <c r="D335" s="61"/>
      <c r="E335" s="61"/>
      <c r="F335" s="62"/>
      <c r="G335" s="62"/>
      <c r="H335" s="63"/>
      <c r="I335" s="64"/>
      <c r="J335" s="63"/>
      <c r="K335" s="64"/>
      <c r="L335" s="90" t="str">
        <f t="shared" si="26"/>
        <v/>
      </c>
      <c r="M335" s="66"/>
      <c r="N335" s="63" t="str">
        <f t="shared" si="28"/>
        <v/>
      </c>
      <c r="O335" s="63" t="str">
        <f t="shared" si="29"/>
        <v/>
      </c>
      <c r="P335" s="61" t="str">
        <f t="shared" si="30"/>
        <v/>
      </c>
      <c r="W335" s="90" t="str">
        <f>IF('2. Aanbestedingen'!$B335="","",COUNTIFS('2. Aanbestedingen'!$Q335:$V335,"Toegepast (eis)")+COUNTIFS('2. Aanbestedingen'!$Q335:$V335,"Toegepast (wens)"))</f>
        <v/>
      </c>
      <c r="X335" s="97" t="str">
        <f t="shared" si="27"/>
        <v/>
      </c>
    </row>
    <row r="336" spans="2:24" x14ac:dyDescent="0.2">
      <c r="B336" s="60"/>
      <c r="C336" s="61"/>
      <c r="D336" s="61"/>
      <c r="E336" s="61"/>
      <c r="F336" s="62"/>
      <c r="G336" s="62"/>
      <c r="H336" s="63"/>
      <c r="I336" s="64"/>
      <c r="J336" s="63"/>
      <c r="K336" s="64"/>
      <c r="L336" s="90" t="str">
        <f t="shared" si="26"/>
        <v/>
      </c>
      <c r="M336" s="66"/>
      <c r="N336" s="63" t="str">
        <f t="shared" si="28"/>
        <v/>
      </c>
      <c r="O336" s="63" t="str">
        <f t="shared" si="29"/>
        <v/>
      </c>
      <c r="P336" s="61" t="str">
        <f t="shared" si="30"/>
        <v/>
      </c>
      <c r="W336" s="90" t="str">
        <f>IF('2. Aanbestedingen'!$B336="","",COUNTIFS('2. Aanbestedingen'!$Q336:$V336,"Toegepast (eis)")+COUNTIFS('2. Aanbestedingen'!$Q336:$V336,"Toegepast (wens)"))</f>
        <v/>
      </c>
      <c r="X336" s="97" t="str">
        <f t="shared" si="27"/>
        <v/>
      </c>
    </row>
    <row r="337" spans="2:24" x14ac:dyDescent="0.2">
      <c r="B337" s="60"/>
      <c r="C337" s="61"/>
      <c r="D337" s="61"/>
      <c r="E337" s="61"/>
      <c r="F337" s="62"/>
      <c r="G337" s="62"/>
      <c r="H337" s="63"/>
      <c r="I337" s="64"/>
      <c r="J337" s="63"/>
      <c r="K337" s="64"/>
      <c r="L337" s="90" t="str">
        <f t="shared" si="26"/>
        <v/>
      </c>
      <c r="M337" s="66"/>
      <c r="N337" s="63" t="str">
        <f t="shared" si="28"/>
        <v/>
      </c>
      <c r="O337" s="63" t="str">
        <f t="shared" si="29"/>
        <v/>
      </c>
      <c r="P337" s="61" t="str">
        <f t="shared" si="30"/>
        <v/>
      </c>
      <c r="W337" s="90" t="str">
        <f>IF('2. Aanbestedingen'!$B337="","",COUNTIFS('2. Aanbestedingen'!$Q337:$V337,"Toegepast (eis)")+COUNTIFS('2. Aanbestedingen'!$Q337:$V337,"Toegepast (wens)"))</f>
        <v/>
      </c>
      <c r="X337" s="97" t="str">
        <f t="shared" si="27"/>
        <v/>
      </c>
    </row>
    <row r="338" spans="2:24" x14ac:dyDescent="0.2">
      <c r="B338" s="60"/>
      <c r="C338" s="61"/>
      <c r="D338" s="61"/>
      <c r="E338" s="61"/>
      <c r="F338" s="62"/>
      <c r="G338" s="62"/>
      <c r="H338" s="63"/>
      <c r="I338" s="64"/>
      <c r="J338" s="63"/>
      <c r="K338" s="64"/>
      <c r="L338" s="90" t="str">
        <f t="shared" si="26"/>
        <v/>
      </c>
      <c r="M338" s="66"/>
      <c r="N338" s="63" t="str">
        <f t="shared" si="28"/>
        <v/>
      </c>
      <c r="O338" s="63" t="str">
        <f t="shared" si="29"/>
        <v/>
      </c>
      <c r="P338" s="61" t="str">
        <f t="shared" si="30"/>
        <v/>
      </c>
      <c r="W338" s="90" t="str">
        <f>IF('2. Aanbestedingen'!$B338="","",COUNTIFS('2. Aanbestedingen'!$Q338:$V338,"Toegepast (eis)")+COUNTIFS('2. Aanbestedingen'!$Q338:$V338,"Toegepast (wens)"))</f>
        <v/>
      </c>
      <c r="X338" s="97" t="str">
        <f t="shared" si="27"/>
        <v/>
      </c>
    </row>
    <row r="339" spans="2:24" x14ac:dyDescent="0.2">
      <c r="B339" s="60"/>
      <c r="C339" s="61"/>
      <c r="D339" s="61"/>
      <c r="E339" s="61"/>
      <c r="F339" s="62"/>
      <c r="G339" s="62"/>
      <c r="H339" s="63"/>
      <c r="I339" s="64"/>
      <c r="J339" s="63"/>
      <c r="K339" s="64"/>
      <c r="L339" s="90" t="str">
        <f t="shared" si="26"/>
        <v/>
      </c>
      <c r="M339" s="66"/>
      <c r="N339" s="63" t="str">
        <f t="shared" si="28"/>
        <v/>
      </c>
      <c r="O339" s="63" t="str">
        <f t="shared" si="29"/>
        <v/>
      </c>
      <c r="P339" s="61" t="str">
        <f t="shared" si="30"/>
        <v/>
      </c>
      <c r="W339" s="90" t="str">
        <f>IF('2. Aanbestedingen'!$B339="","",COUNTIFS('2. Aanbestedingen'!$Q339:$V339,"Toegepast (eis)")+COUNTIFS('2. Aanbestedingen'!$Q339:$V339,"Toegepast (wens)"))</f>
        <v/>
      </c>
      <c r="X339" s="97" t="str">
        <f t="shared" si="27"/>
        <v/>
      </c>
    </row>
    <row r="340" spans="2:24" x14ac:dyDescent="0.2">
      <c r="B340" s="60"/>
      <c r="C340" s="61"/>
      <c r="D340" s="61"/>
      <c r="E340" s="61"/>
      <c r="F340" s="62"/>
      <c r="G340" s="62"/>
      <c r="H340" s="63"/>
      <c r="I340" s="64"/>
      <c r="J340" s="63"/>
      <c r="K340" s="64"/>
      <c r="L340" s="90" t="str">
        <f t="shared" si="26"/>
        <v/>
      </c>
      <c r="M340" s="66"/>
      <c r="N340" s="63" t="str">
        <f t="shared" si="28"/>
        <v/>
      </c>
      <c r="O340" s="63" t="str">
        <f t="shared" si="29"/>
        <v/>
      </c>
      <c r="P340" s="61" t="str">
        <f t="shared" si="30"/>
        <v/>
      </c>
      <c r="W340" s="90" t="str">
        <f>IF('2. Aanbestedingen'!$B340="","",COUNTIFS('2. Aanbestedingen'!$Q340:$V340,"Toegepast (eis)")+COUNTIFS('2. Aanbestedingen'!$Q340:$V340,"Toegepast (wens)"))</f>
        <v/>
      </c>
      <c r="X340" s="97" t="str">
        <f t="shared" si="27"/>
        <v/>
      </c>
    </row>
    <row r="341" spans="2:24" x14ac:dyDescent="0.2">
      <c r="B341" s="60"/>
      <c r="C341" s="61"/>
      <c r="D341" s="61"/>
      <c r="E341" s="61"/>
      <c r="F341" s="62"/>
      <c r="G341" s="62"/>
      <c r="H341" s="63"/>
      <c r="I341" s="64"/>
      <c r="J341" s="63"/>
      <c r="K341" s="64"/>
      <c r="L341" s="90" t="str">
        <f t="shared" si="26"/>
        <v/>
      </c>
      <c r="M341" s="66"/>
      <c r="N341" s="63" t="str">
        <f t="shared" si="28"/>
        <v/>
      </c>
      <c r="O341" s="63" t="str">
        <f t="shared" si="29"/>
        <v/>
      </c>
      <c r="P341" s="61" t="str">
        <f t="shared" si="30"/>
        <v/>
      </c>
      <c r="W341" s="90" t="str">
        <f>IF('2. Aanbestedingen'!$B341="","",COUNTIFS('2. Aanbestedingen'!$Q341:$V341,"Toegepast (eis)")+COUNTIFS('2. Aanbestedingen'!$Q341:$V341,"Toegepast (wens)"))</f>
        <v/>
      </c>
      <c r="X341" s="97" t="str">
        <f t="shared" si="27"/>
        <v/>
      </c>
    </row>
    <row r="342" spans="2:24" x14ac:dyDescent="0.2">
      <c r="B342" s="60"/>
      <c r="C342" s="61"/>
      <c r="D342" s="61"/>
      <c r="E342" s="61"/>
      <c r="F342" s="62"/>
      <c r="G342" s="62"/>
      <c r="H342" s="63"/>
      <c r="I342" s="64"/>
      <c r="J342" s="63"/>
      <c r="K342" s="64"/>
      <c r="L342" s="90" t="str">
        <f t="shared" ref="L342:L405" si="31">IF(B342="","",COUNTIFS(F342:K342,"Ja"))</f>
        <v/>
      </c>
      <c r="M342" s="66"/>
      <c r="N342" s="63" t="str">
        <f t="shared" si="28"/>
        <v/>
      </c>
      <c r="O342" s="63" t="str">
        <f t="shared" si="29"/>
        <v/>
      </c>
      <c r="P342" s="61" t="str">
        <f t="shared" si="30"/>
        <v/>
      </c>
      <c r="W342" s="90" t="str">
        <f>IF('2. Aanbestedingen'!$B342="","",COUNTIFS('2. Aanbestedingen'!$Q342:$V342,"Toegepast (eis)")+COUNTIFS('2. Aanbestedingen'!$Q342:$V342,"Toegepast (wens)"))</f>
        <v/>
      </c>
      <c r="X342" s="97" t="str">
        <f t="shared" si="27"/>
        <v/>
      </c>
    </row>
    <row r="343" spans="2:24" x14ac:dyDescent="0.2">
      <c r="B343" s="60"/>
      <c r="C343" s="61"/>
      <c r="D343" s="61"/>
      <c r="E343" s="61"/>
      <c r="F343" s="62"/>
      <c r="G343" s="62"/>
      <c r="H343" s="63"/>
      <c r="I343" s="64"/>
      <c r="J343" s="63"/>
      <c r="K343" s="64"/>
      <c r="L343" s="90" t="str">
        <f t="shared" si="31"/>
        <v/>
      </c>
      <c r="M343" s="66"/>
      <c r="N343" s="63" t="str">
        <f t="shared" si="28"/>
        <v/>
      </c>
      <c r="O343" s="63" t="str">
        <f t="shared" si="29"/>
        <v/>
      </c>
      <c r="P343" s="61" t="str">
        <f t="shared" si="30"/>
        <v/>
      </c>
      <c r="W343" s="90" t="str">
        <f>IF('2. Aanbestedingen'!$B343="","",COUNTIFS('2. Aanbestedingen'!$Q343:$V343,"Toegepast (eis)")+COUNTIFS('2. Aanbestedingen'!$Q343:$V343,"Toegepast (wens)"))</f>
        <v/>
      </c>
      <c r="X343" s="97" t="str">
        <f t="shared" si="27"/>
        <v/>
      </c>
    </row>
    <row r="344" spans="2:24" x14ac:dyDescent="0.2">
      <c r="B344" s="60"/>
      <c r="C344" s="61"/>
      <c r="D344" s="61"/>
      <c r="E344" s="61"/>
      <c r="F344" s="62"/>
      <c r="G344" s="62"/>
      <c r="H344" s="63"/>
      <c r="I344" s="64"/>
      <c r="J344" s="63"/>
      <c r="K344" s="64"/>
      <c r="L344" s="90" t="str">
        <f t="shared" si="31"/>
        <v/>
      </c>
      <c r="M344" s="66"/>
      <c r="N344" s="63" t="str">
        <f t="shared" si="28"/>
        <v/>
      </c>
      <c r="O344" s="63" t="str">
        <f t="shared" si="29"/>
        <v/>
      </c>
      <c r="P344" s="61" t="str">
        <f t="shared" si="30"/>
        <v/>
      </c>
      <c r="W344" s="90" t="str">
        <f>IF('2. Aanbestedingen'!$B344="","",COUNTIFS('2. Aanbestedingen'!$Q344:$V344,"Toegepast (eis)")+COUNTIFS('2. Aanbestedingen'!$Q344:$V344,"Toegepast (wens)"))</f>
        <v/>
      </c>
      <c r="X344" s="97" t="str">
        <f t="shared" si="27"/>
        <v/>
      </c>
    </row>
    <row r="345" spans="2:24" x14ac:dyDescent="0.2">
      <c r="B345" s="60"/>
      <c r="C345" s="61"/>
      <c r="D345" s="61"/>
      <c r="E345" s="61"/>
      <c r="F345" s="62"/>
      <c r="G345" s="62"/>
      <c r="H345" s="63"/>
      <c r="I345" s="64"/>
      <c r="J345" s="63"/>
      <c r="K345" s="64"/>
      <c r="L345" s="90" t="str">
        <f t="shared" si="31"/>
        <v/>
      </c>
      <c r="M345" s="66"/>
      <c r="N345" s="63" t="str">
        <f t="shared" si="28"/>
        <v/>
      </c>
      <c r="O345" s="63" t="str">
        <f t="shared" si="29"/>
        <v/>
      </c>
      <c r="P345" s="61" t="str">
        <f t="shared" si="30"/>
        <v/>
      </c>
      <c r="W345" s="90" t="str">
        <f>IF('2. Aanbestedingen'!$B345="","",COUNTIFS('2. Aanbestedingen'!$Q345:$V345,"Toegepast (eis)")+COUNTIFS('2. Aanbestedingen'!$Q345:$V345,"Toegepast (wens)"))</f>
        <v/>
      </c>
      <c r="X345" s="97" t="str">
        <f t="shared" si="27"/>
        <v/>
      </c>
    </row>
    <row r="346" spans="2:24" x14ac:dyDescent="0.2">
      <c r="B346" s="60"/>
      <c r="C346" s="61"/>
      <c r="D346" s="61"/>
      <c r="E346" s="61"/>
      <c r="F346" s="62"/>
      <c r="G346" s="62"/>
      <c r="H346" s="63"/>
      <c r="I346" s="64"/>
      <c r="J346" s="63"/>
      <c r="K346" s="64"/>
      <c r="L346" s="90" t="str">
        <f t="shared" si="31"/>
        <v/>
      </c>
      <c r="M346" s="66"/>
      <c r="N346" s="63" t="str">
        <f t="shared" si="28"/>
        <v/>
      </c>
      <c r="O346" s="63" t="str">
        <f t="shared" si="29"/>
        <v/>
      </c>
      <c r="P346" s="61" t="str">
        <f t="shared" si="30"/>
        <v/>
      </c>
      <c r="W346" s="90" t="str">
        <f>IF('2. Aanbestedingen'!$B346="","",COUNTIFS('2. Aanbestedingen'!$Q346:$V346,"Toegepast (eis)")+COUNTIFS('2. Aanbestedingen'!$Q346:$V346,"Toegepast (wens)"))</f>
        <v/>
      </c>
      <c r="X346" s="97" t="str">
        <f t="shared" si="27"/>
        <v/>
      </c>
    </row>
    <row r="347" spans="2:24" x14ac:dyDescent="0.2">
      <c r="B347" s="60"/>
      <c r="C347" s="61"/>
      <c r="D347" s="61"/>
      <c r="E347" s="61"/>
      <c r="F347" s="62"/>
      <c r="G347" s="62"/>
      <c r="H347" s="63"/>
      <c r="I347" s="64"/>
      <c r="J347" s="63"/>
      <c r="K347" s="64"/>
      <c r="L347" s="90" t="str">
        <f t="shared" si="31"/>
        <v/>
      </c>
      <c r="M347" s="66"/>
      <c r="N347" s="63" t="str">
        <f t="shared" si="28"/>
        <v/>
      </c>
      <c r="O347" s="63" t="str">
        <f t="shared" si="29"/>
        <v/>
      </c>
      <c r="P347" s="61" t="str">
        <f t="shared" si="30"/>
        <v/>
      </c>
      <c r="W347" s="90" t="str">
        <f>IF('2. Aanbestedingen'!$B347="","",COUNTIFS('2. Aanbestedingen'!$Q347:$V347,"Toegepast (eis)")+COUNTIFS('2. Aanbestedingen'!$Q347:$V347,"Toegepast (wens)"))</f>
        <v/>
      </c>
      <c r="X347" s="97" t="str">
        <f t="shared" si="27"/>
        <v/>
      </c>
    </row>
    <row r="348" spans="2:24" x14ac:dyDescent="0.2">
      <c r="B348" s="60"/>
      <c r="C348" s="61"/>
      <c r="D348" s="61"/>
      <c r="E348" s="61"/>
      <c r="F348" s="62"/>
      <c r="G348" s="62"/>
      <c r="H348" s="63"/>
      <c r="I348" s="64"/>
      <c r="J348" s="63"/>
      <c r="K348" s="64"/>
      <c r="L348" s="90" t="str">
        <f t="shared" si="31"/>
        <v/>
      </c>
      <c r="M348" s="66"/>
      <c r="N348" s="63" t="str">
        <f t="shared" si="28"/>
        <v/>
      </c>
      <c r="O348" s="63" t="str">
        <f t="shared" si="29"/>
        <v/>
      </c>
      <c r="P348" s="61" t="str">
        <f t="shared" si="30"/>
        <v/>
      </c>
      <c r="W348" s="90" t="str">
        <f>IF('2. Aanbestedingen'!$B348="","",COUNTIFS('2. Aanbestedingen'!$Q348:$V348,"Toegepast (eis)")+COUNTIFS('2. Aanbestedingen'!$Q348:$V348,"Toegepast (wens)"))</f>
        <v/>
      </c>
      <c r="X348" s="97" t="str">
        <f t="shared" si="27"/>
        <v/>
      </c>
    </row>
    <row r="349" spans="2:24" x14ac:dyDescent="0.2">
      <c r="B349" s="60"/>
      <c r="C349" s="61"/>
      <c r="D349" s="61"/>
      <c r="E349" s="61"/>
      <c r="F349" s="62"/>
      <c r="G349" s="62"/>
      <c r="H349" s="63"/>
      <c r="I349" s="64"/>
      <c r="J349" s="63"/>
      <c r="K349" s="64"/>
      <c r="L349" s="90" t="str">
        <f t="shared" si="31"/>
        <v/>
      </c>
      <c r="M349" s="66"/>
      <c r="N349" s="63" t="str">
        <f t="shared" si="28"/>
        <v/>
      </c>
      <c r="O349" s="63" t="str">
        <f t="shared" si="29"/>
        <v/>
      </c>
      <c r="P349" s="61" t="str">
        <f t="shared" si="30"/>
        <v/>
      </c>
      <c r="W349" s="90" t="str">
        <f>IF('2. Aanbestedingen'!$B349="","",COUNTIFS('2. Aanbestedingen'!$Q349:$V349,"Toegepast (eis)")+COUNTIFS('2. Aanbestedingen'!$Q349:$V349,"Toegepast (wens)"))</f>
        <v/>
      </c>
      <c r="X349" s="97" t="str">
        <f t="shared" si="27"/>
        <v/>
      </c>
    </row>
    <row r="350" spans="2:24" x14ac:dyDescent="0.2">
      <c r="B350" s="60"/>
      <c r="C350" s="61"/>
      <c r="D350" s="61"/>
      <c r="E350" s="61"/>
      <c r="F350" s="62"/>
      <c r="G350" s="62"/>
      <c r="H350" s="63"/>
      <c r="I350" s="64"/>
      <c r="J350" s="63"/>
      <c r="K350" s="64"/>
      <c r="L350" s="90" t="str">
        <f t="shared" si="31"/>
        <v/>
      </c>
      <c r="M350" s="66"/>
      <c r="N350" s="63" t="str">
        <f t="shared" si="28"/>
        <v/>
      </c>
      <c r="O350" s="63" t="str">
        <f t="shared" si="29"/>
        <v/>
      </c>
      <c r="P350" s="61" t="str">
        <f t="shared" si="30"/>
        <v/>
      </c>
      <c r="W350" s="90" t="str">
        <f>IF('2. Aanbestedingen'!$B350="","",COUNTIFS('2. Aanbestedingen'!$Q350:$V350,"Toegepast (eis)")+COUNTIFS('2. Aanbestedingen'!$Q350:$V350,"Toegepast (wens)"))</f>
        <v/>
      </c>
      <c r="X350" s="97" t="str">
        <f t="shared" si="27"/>
        <v/>
      </c>
    </row>
    <row r="351" spans="2:24" x14ac:dyDescent="0.2">
      <c r="B351" s="60"/>
      <c r="C351" s="61"/>
      <c r="D351" s="61"/>
      <c r="E351" s="61"/>
      <c r="F351" s="62"/>
      <c r="G351" s="62"/>
      <c r="H351" s="63"/>
      <c r="I351" s="64"/>
      <c r="J351" s="63"/>
      <c r="K351" s="64"/>
      <c r="L351" s="90" t="str">
        <f t="shared" si="31"/>
        <v/>
      </c>
      <c r="M351" s="66"/>
      <c r="N351" s="63" t="str">
        <f t="shared" si="28"/>
        <v/>
      </c>
      <c r="O351" s="63" t="str">
        <f t="shared" si="29"/>
        <v/>
      </c>
      <c r="P351" s="61" t="str">
        <f t="shared" si="30"/>
        <v/>
      </c>
      <c r="W351" s="90" t="str">
        <f>IF('2. Aanbestedingen'!$B351="","",COUNTIFS('2. Aanbestedingen'!$Q351:$V351,"Toegepast (eis)")+COUNTIFS('2. Aanbestedingen'!$Q351:$V351,"Toegepast (wens)"))</f>
        <v/>
      </c>
      <c r="X351" s="97" t="str">
        <f t="shared" si="27"/>
        <v/>
      </c>
    </row>
    <row r="352" spans="2:24" x14ac:dyDescent="0.2">
      <c r="B352" s="60"/>
      <c r="C352" s="61"/>
      <c r="D352" s="61"/>
      <c r="E352" s="61"/>
      <c r="F352" s="62"/>
      <c r="G352" s="62"/>
      <c r="H352" s="63"/>
      <c r="I352" s="64"/>
      <c r="J352" s="63"/>
      <c r="K352" s="64"/>
      <c r="L352" s="90" t="str">
        <f t="shared" si="31"/>
        <v/>
      </c>
      <c r="M352" s="66"/>
      <c r="N352" s="63" t="str">
        <f t="shared" si="28"/>
        <v/>
      </c>
      <c r="O352" s="63" t="str">
        <f t="shared" si="29"/>
        <v/>
      </c>
      <c r="P352" s="61" t="str">
        <f t="shared" si="30"/>
        <v/>
      </c>
      <c r="W352" s="90" t="str">
        <f>IF('2. Aanbestedingen'!$B352="","",COUNTIFS('2. Aanbestedingen'!$Q352:$V352,"Toegepast (eis)")+COUNTIFS('2. Aanbestedingen'!$Q352:$V352,"Toegepast (wens)"))</f>
        <v/>
      </c>
      <c r="X352" s="97" t="str">
        <f t="shared" si="27"/>
        <v/>
      </c>
    </row>
    <row r="353" spans="2:24" x14ac:dyDescent="0.2">
      <c r="B353" s="60"/>
      <c r="C353" s="61"/>
      <c r="D353" s="61"/>
      <c r="E353" s="61"/>
      <c r="F353" s="62"/>
      <c r="G353" s="62"/>
      <c r="H353" s="63"/>
      <c r="I353" s="64"/>
      <c r="J353" s="63"/>
      <c r="K353" s="64"/>
      <c r="L353" s="90" t="str">
        <f t="shared" si="31"/>
        <v/>
      </c>
      <c r="M353" s="66"/>
      <c r="N353" s="63" t="str">
        <f t="shared" si="28"/>
        <v/>
      </c>
      <c r="O353" s="63" t="str">
        <f t="shared" si="29"/>
        <v/>
      </c>
      <c r="P353" s="61" t="str">
        <f t="shared" si="30"/>
        <v/>
      </c>
      <c r="W353" s="90" t="str">
        <f>IF('2. Aanbestedingen'!$B353="","",COUNTIFS('2. Aanbestedingen'!$Q353:$V353,"Toegepast (eis)")+COUNTIFS('2. Aanbestedingen'!$Q353:$V353,"Toegepast (wens)"))</f>
        <v/>
      </c>
      <c r="X353" s="97" t="str">
        <f t="shared" si="27"/>
        <v/>
      </c>
    </row>
    <row r="354" spans="2:24" x14ac:dyDescent="0.2">
      <c r="B354" s="60"/>
      <c r="C354" s="61"/>
      <c r="D354" s="61"/>
      <c r="E354" s="61"/>
      <c r="F354" s="62"/>
      <c r="G354" s="62"/>
      <c r="H354" s="63"/>
      <c r="I354" s="64"/>
      <c r="J354" s="63"/>
      <c r="K354" s="64"/>
      <c r="L354" s="90" t="str">
        <f t="shared" si="31"/>
        <v/>
      </c>
      <c r="M354" s="66"/>
      <c r="N354" s="63" t="str">
        <f t="shared" si="28"/>
        <v/>
      </c>
      <c r="O354" s="63" t="str">
        <f t="shared" si="29"/>
        <v/>
      </c>
      <c r="P354" s="61" t="str">
        <f t="shared" si="30"/>
        <v/>
      </c>
      <c r="W354" s="90" t="str">
        <f>IF('2. Aanbestedingen'!$B354="","",COUNTIFS('2. Aanbestedingen'!$Q354:$V354,"Toegepast (eis)")+COUNTIFS('2. Aanbestedingen'!$Q354:$V354,"Toegepast (wens)"))</f>
        <v/>
      </c>
      <c r="X354" s="97" t="str">
        <f t="shared" si="27"/>
        <v/>
      </c>
    </row>
    <row r="355" spans="2:24" x14ac:dyDescent="0.2">
      <c r="B355" s="60"/>
      <c r="C355" s="61"/>
      <c r="D355" s="61"/>
      <c r="E355" s="61"/>
      <c r="F355" s="62"/>
      <c r="G355" s="62"/>
      <c r="H355" s="63"/>
      <c r="I355" s="64"/>
      <c r="J355" s="63"/>
      <c r="K355" s="64"/>
      <c r="L355" s="90" t="str">
        <f t="shared" si="31"/>
        <v/>
      </c>
      <c r="M355" s="66"/>
      <c r="N355" s="63" t="str">
        <f t="shared" si="28"/>
        <v/>
      </c>
      <c r="O355" s="63" t="str">
        <f t="shared" si="29"/>
        <v/>
      </c>
      <c r="P355" s="61" t="str">
        <f t="shared" si="30"/>
        <v/>
      </c>
      <c r="W355" s="90" t="str">
        <f>IF('2. Aanbestedingen'!$B355="","",COUNTIFS('2. Aanbestedingen'!$Q355:$V355,"Toegepast (eis)")+COUNTIFS('2. Aanbestedingen'!$Q355:$V355,"Toegepast (wens)"))</f>
        <v/>
      </c>
      <c r="X355" s="97" t="str">
        <f t="shared" si="27"/>
        <v/>
      </c>
    </row>
    <row r="356" spans="2:24" x14ac:dyDescent="0.2">
      <c r="B356" s="60"/>
      <c r="C356" s="61"/>
      <c r="D356" s="61"/>
      <c r="E356" s="61"/>
      <c r="F356" s="62"/>
      <c r="G356" s="62"/>
      <c r="H356" s="63"/>
      <c r="I356" s="64"/>
      <c r="J356" s="63"/>
      <c r="K356" s="64"/>
      <c r="L356" s="90" t="str">
        <f t="shared" si="31"/>
        <v/>
      </c>
      <c r="M356" s="66"/>
      <c r="N356" s="63" t="str">
        <f t="shared" si="28"/>
        <v/>
      </c>
      <c r="O356" s="63" t="str">
        <f t="shared" si="29"/>
        <v/>
      </c>
      <c r="P356" s="61" t="str">
        <f t="shared" si="30"/>
        <v/>
      </c>
      <c r="W356" s="90" t="str">
        <f>IF('2. Aanbestedingen'!$B356="","",COUNTIFS('2. Aanbestedingen'!$Q356:$V356,"Toegepast (eis)")+COUNTIFS('2. Aanbestedingen'!$Q356:$V356,"Toegepast (wens)"))</f>
        <v/>
      </c>
      <c r="X356" s="97" t="str">
        <f t="shared" si="27"/>
        <v/>
      </c>
    </row>
    <row r="357" spans="2:24" x14ac:dyDescent="0.2">
      <c r="B357" s="60"/>
      <c r="C357" s="61"/>
      <c r="D357" s="61"/>
      <c r="E357" s="61"/>
      <c r="F357" s="62"/>
      <c r="G357" s="62"/>
      <c r="H357" s="63"/>
      <c r="I357" s="64"/>
      <c r="J357" s="63"/>
      <c r="K357" s="64"/>
      <c r="L357" s="90" t="str">
        <f t="shared" si="31"/>
        <v/>
      </c>
      <c r="M357" s="66"/>
      <c r="N357" s="63" t="str">
        <f t="shared" si="28"/>
        <v/>
      </c>
      <c r="O357" s="63" t="str">
        <f t="shared" si="29"/>
        <v/>
      </c>
      <c r="P357" s="61" t="str">
        <f t="shared" si="30"/>
        <v/>
      </c>
      <c r="W357" s="90" t="str">
        <f>IF('2. Aanbestedingen'!$B357="","",COUNTIFS('2. Aanbestedingen'!$Q357:$V357,"Toegepast (eis)")+COUNTIFS('2. Aanbestedingen'!$Q357:$V357,"Toegepast (wens)"))</f>
        <v/>
      </c>
      <c r="X357" s="97" t="str">
        <f t="shared" si="27"/>
        <v/>
      </c>
    </row>
    <row r="358" spans="2:24" x14ac:dyDescent="0.2">
      <c r="B358" s="60"/>
      <c r="C358" s="61"/>
      <c r="D358" s="61"/>
      <c r="E358" s="61"/>
      <c r="F358" s="62"/>
      <c r="G358" s="62"/>
      <c r="H358" s="63"/>
      <c r="I358" s="64"/>
      <c r="J358" s="63"/>
      <c r="K358" s="64"/>
      <c r="L358" s="90" t="str">
        <f t="shared" si="31"/>
        <v/>
      </c>
      <c r="M358" s="66"/>
      <c r="N358" s="63" t="str">
        <f t="shared" si="28"/>
        <v/>
      </c>
      <c r="O358" s="63" t="str">
        <f t="shared" si="29"/>
        <v/>
      </c>
      <c r="P358" s="61" t="str">
        <f t="shared" si="30"/>
        <v/>
      </c>
      <c r="W358" s="90" t="str">
        <f>IF('2. Aanbestedingen'!$B358="","",COUNTIFS('2. Aanbestedingen'!$Q358:$V358,"Toegepast (eis)")+COUNTIFS('2. Aanbestedingen'!$Q358:$V358,"Toegepast (wens)"))</f>
        <v/>
      </c>
      <c r="X358" s="97" t="str">
        <f t="shared" si="27"/>
        <v/>
      </c>
    </row>
    <row r="359" spans="2:24" x14ac:dyDescent="0.2">
      <c r="B359" s="60"/>
      <c r="C359" s="61"/>
      <c r="D359" s="61"/>
      <c r="E359" s="61"/>
      <c r="F359" s="62"/>
      <c r="G359" s="62"/>
      <c r="H359" s="63"/>
      <c r="I359" s="64"/>
      <c r="J359" s="63"/>
      <c r="K359" s="64"/>
      <c r="L359" s="90" t="str">
        <f t="shared" si="31"/>
        <v/>
      </c>
      <c r="M359" s="66"/>
      <c r="N359" s="63" t="str">
        <f t="shared" si="28"/>
        <v/>
      </c>
      <c r="O359" s="63" t="str">
        <f t="shared" si="29"/>
        <v/>
      </c>
      <c r="P359" s="61" t="str">
        <f t="shared" si="30"/>
        <v/>
      </c>
      <c r="W359" s="90" t="str">
        <f>IF('2. Aanbestedingen'!$B359="","",COUNTIFS('2. Aanbestedingen'!$Q359:$V359,"Toegepast (eis)")+COUNTIFS('2. Aanbestedingen'!$Q359:$V359,"Toegepast (wens)"))</f>
        <v/>
      </c>
      <c r="X359" s="97" t="str">
        <f t="shared" si="27"/>
        <v/>
      </c>
    </row>
    <row r="360" spans="2:24" x14ac:dyDescent="0.2">
      <c r="B360" s="60"/>
      <c r="C360" s="61"/>
      <c r="D360" s="61"/>
      <c r="E360" s="61"/>
      <c r="F360" s="62"/>
      <c r="G360" s="62"/>
      <c r="H360" s="63"/>
      <c r="I360" s="64"/>
      <c r="J360" s="63"/>
      <c r="K360" s="64"/>
      <c r="L360" s="90" t="str">
        <f t="shared" si="31"/>
        <v/>
      </c>
      <c r="M360" s="66"/>
      <c r="N360" s="63" t="str">
        <f t="shared" si="28"/>
        <v/>
      </c>
      <c r="O360" s="63" t="str">
        <f t="shared" si="29"/>
        <v/>
      </c>
      <c r="P360" s="61" t="str">
        <f t="shared" si="30"/>
        <v/>
      </c>
      <c r="W360" s="90" t="str">
        <f>IF('2. Aanbestedingen'!$B360="","",COUNTIFS('2. Aanbestedingen'!$Q360:$V360,"Toegepast (eis)")+COUNTIFS('2. Aanbestedingen'!$Q360:$V360,"Toegepast (wens)"))</f>
        <v/>
      </c>
      <c r="X360" s="97" t="str">
        <f t="shared" si="27"/>
        <v/>
      </c>
    </row>
    <row r="361" spans="2:24" x14ac:dyDescent="0.2">
      <c r="B361" s="60"/>
      <c r="C361" s="61"/>
      <c r="D361" s="61"/>
      <c r="E361" s="61"/>
      <c r="F361" s="62"/>
      <c r="G361" s="62"/>
      <c r="H361" s="63"/>
      <c r="I361" s="64"/>
      <c r="J361" s="63"/>
      <c r="K361" s="64"/>
      <c r="L361" s="90" t="str">
        <f t="shared" si="31"/>
        <v/>
      </c>
      <c r="M361" s="66"/>
      <c r="N361" s="63" t="str">
        <f t="shared" si="28"/>
        <v/>
      </c>
      <c r="O361" s="63" t="str">
        <f t="shared" si="29"/>
        <v/>
      </c>
      <c r="P361" s="61" t="str">
        <f t="shared" si="30"/>
        <v/>
      </c>
      <c r="W361" s="90" t="str">
        <f>IF('2. Aanbestedingen'!$B361="","",COUNTIFS('2. Aanbestedingen'!$Q361:$V361,"Toegepast (eis)")+COUNTIFS('2. Aanbestedingen'!$Q361:$V361,"Toegepast (wens)"))</f>
        <v/>
      </c>
      <c r="X361" s="97" t="str">
        <f t="shared" si="27"/>
        <v/>
      </c>
    </row>
    <row r="362" spans="2:24" x14ac:dyDescent="0.2">
      <c r="B362" s="60"/>
      <c r="C362" s="61"/>
      <c r="D362" s="61"/>
      <c r="E362" s="61"/>
      <c r="F362" s="62"/>
      <c r="G362" s="62"/>
      <c r="H362" s="63"/>
      <c r="I362" s="64"/>
      <c r="J362" s="63"/>
      <c r="K362" s="64"/>
      <c r="L362" s="90" t="str">
        <f t="shared" si="31"/>
        <v/>
      </c>
      <c r="M362" s="66"/>
      <c r="N362" s="63" t="str">
        <f t="shared" si="28"/>
        <v/>
      </c>
      <c r="O362" s="63" t="str">
        <f t="shared" si="29"/>
        <v/>
      </c>
      <c r="P362" s="61" t="str">
        <f t="shared" si="30"/>
        <v/>
      </c>
      <c r="W362" s="90" t="str">
        <f>IF('2. Aanbestedingen'!$B362="","",COUNTIFS('2. Aanbestedingen'!$Q362:$V362,"Toegepast (eis)")+COUNTIFS('2. Aanbestedingen'!$Q362:$V362,"Toegepast (wens)"))</f>
        <v/>
      </c>
      <c r="X362" s="97" t="str">
        <f t="shared" si="27"/>
        <v/>
      </c>
    </row>
    <row r="363" spans="2:24" x14ac:dyDescent="0.2">
      <c r="B363" s="60"/>
      <c r="C363" s="61"/>
      <c r="D363" s="61"/>
      <c r="E363" s="61"/>
      <c r="F363" s="62"/>
      <c r="G363" s="62"/>
      <c r="H363" s="63"/>
      <c r="I363" s="64"/>
      <c r="J363" s="63"/>
      <c r="K363" s="64"/>
      <c r="L363" s="90" t="str">
        <f t="shared" si="31"/>
        <v/>
      </c>
      <c r="M363" s="66"/>
      <c r="N363" s="63" t="str">
        <f t="shared" si="28"/>
        <v/>
      </c>
      <c r="O363" s="63" t="str">
        <f t="shared" si="29"/>
        <v/>
      </c>
      <c r="P363" s="61" t="str">
        <f t="shared" si="30"/>
        <v/>
      </c>
      <c r="W363" s="90" t="str">
        <f>IF('2. Aanbestedingen'!$B363="","",COUNTIFS('2. Aanbestedingen'!$Q363:$V363,"Toegepast (eis)")+COUNTIFS('2. Aanbestedingen'!$Q363:$V363,"Toegepast (wens)"))</f>
        <v/>
      </c>
      <c r="X363" s="97" t="str">
        <f t="shared" si="27"/>
        <v/>
      </c>
    </row>
    <row r="364" spans="2:24" x14ac:dyDescent="0.2">
      <c r="B364" s="60"/>
      <c r="C364" s="61"/>
      <c r="D364" s="61"/>
      <c r="E364" s="61"/>
      <c r="F364" s="62"/>
      <c r="G364" s="62"/>
      <c r="H364" s="63"/>
      <c r="I364" s="64"/>
      <c r="J364" s="63"/>
      <c r="K364" s="64"/>
      <c r="L364" s="90" t="str">
        <f t="shared" si="31"/>
        <v/>
      </c>
      <c r="M364" s="66"/>
      <c r="N364" s="63" t="str">
        <f t="shared" si="28"/>
        <v/>
      </c>
      <c r="O364" s="63" t="str">
        <f t="shared" si="29"/>
        <v/>
      </c>
      <c r="P364" s="61" t="str">
        <f t="shared" si="30"/>
        <v/>
      </c>
      <c r="W364" s="90" t="str">
        <f>IF('2. Aanbestedingen'!$B364="","",COUNTIFS('2. Aanbestedingen'!$Q364:$V364,"Toegepast (eis)")+COUNTIFS('2. Aanbestedingen'!$Q364:$V364,"Toegepast (wens)"))</f>
        <v/>
      </c>
      <c r="X364" s="97" t="str">
        <f t="shared" si="27"/>
        <v/>
      </c>
    </row>
    <row r="365" spans="2:24" x14ac:dyDescent="0.2">
      <c r="B365" s="60"/>
      <c r="C365" s="61"/>
      <c r="D365" s="61"/>
      <c r="E365" s="61"/>
      <c r="F365" s="62"/>
      <c r="G365" s="62"/>
      <c r="H365" s="63"/>
      <c r="I365" s="64"/>
      <c r="J365" s="63"/>
      <c r="K365" s="64"/>
      <c r="L365" s="90" t="str">
        <f t="shared" si="31"/>
        <v/>
      </c>
      <c r="M365" s="66"/>
      <c r="N365" s="63" t="str">
        <f t="shared" si="28"/>
        <v/>
      </c>
      <c r="O365" s="63" t="str">
        <f t="shared" si="29"/>
        <v/>
      </c>
      <c r="P365" s="61" t="str">
        <f t="shared" si="30"/>
        <v/>
      </c>
      <c r="W365" s="90" t="str">
        <f>IF('2. Aanbestedingen'!$B365="","",COUNTIFS('2. Aanbestedingen'!$Q365:$V365,"Toegepast (eis)")+COUNTIFS('2. Aanbestedingen'!$Q365:$V365,"Toegepast (wens)"))</f>
        <v/>
      </c>
      <c r="X365" s="97" t="str">
        <f t="shared" si="27"/>
        <v/>
      </c>
    </row>
    <row r="366" spans="2:24" x14ac:dyDescent="0.2">
      <c r="B366" s="60"/>
      <c r="C366" s="61"/>
      <c r="D366" s="61"/>
      <c r="E366" s="61"/>
      <c r="F366" s="62"/>
      <c r="G366" s="62"/>
      <c r="H366" s="63"/>
      <c r="I366" s="64"/>
      <c r="J366" s="63"/>
      <c r="K366" s="64"/>
      <c r="L366" s="90" t="str">
        <f t="shared" si="31"/>
        <v/>
      </c>
      <c r="M366" s="66"/>
      <c r="N366" s="63" t="str">
        <f t="shared" si="28"/>
        <v/>
      </c>
      <c r="O366" s="63" t="str">
        <f t="shared" si="29"/>
        <v/>
      </c>
      <c r="P366" s="61" t="str">
        <f t="shared" si="30"/>
        <v/>
      </c>
      <c r="W366" s="90" t="str">
        <f>IF('2. Aanbestedingen'!$B366="","",COUNTIFS('2. Aanbestedingen'!$Q366:$V366,"Toegepast (eis)")+COUNTIFS('2. Aanbestedingen'!$Q366:$V366,"Toegepast (wens)"))</f>
        <v/>
      </c>
      <c r="X366" s="97" t="str">
        <f t="shared" si="27"/>
        <v/>
      </c>
    </row>
    <row r="367" spans="2:24" x14ac:dyDescent="0.2">
      <c r="B367" s="60"/>
      <c r="C367" s="61"/>
      <c r="D367" s="61"/>
      <c r="E367" s="61"/>
      <c r="F367" s="62"/>
      <c r="G367" s="62"/>
      <c r="H367" s="63"/>
      <c r="I367" s="64"/>
      <c r="J367" s="63"/>
      <c r="K367" s="64"/>
      <c r="L367" s="90" t="str">
        <f t="shared" si="31"/>
        <v/>
      </c>
      <c r="M367" s="66"/>
      <c r="N367" s="63" t="str">
        <f t="shared" si="28"/>
        <v/>
      </c>
      <c r="O367" s="63" t="str">
        <f t="shared" si="29"/>
        <v/>
      </c>
      <c r="P367" s="61" t="str">
        <f t="shared" si="30"/>
        <v/>
      </c>
      <c r="W367" s="90" t="str">
        <f>IF('2. Aanbestedingen'!$B367="","",COUNTIFS('2. Aanbestedingen'!$Q367:$V367,"Toegepast (eis)")+COUNTIFS('2. Aanbestedingen'!$Q367:$V367,"Toegepast (wens)"))</f>
        <v/>
      </c>
      <c r="X367" s="97" t="str">
        <f t="shared" si="27"/>
        <v/>
      </c>
    </row>
    <row r="368" spans="2:24" x14ac:dyDescent="0.2">
      <c r="B368" s="60"/>
      <c r="C368" s="61"/>
      <c r="D368" s="61"/>
      <c r="E368" s="61"/>
      <c r="F368" s="62"/>
      <c r="G368" s="62"/>
      <c r="H368" s="63"/>
      <c r="I368" s="64"/>
      <c r="J368" s="63"/>
      <c r="K368" s="64"/>
      <c r="L368" s="90" t="str">
        <f t="shared" si="31"/>
        <v/>
      </c>
      <c r="M368" s="66"/>
      <c r="N368" s="63" t="str">
        <f t="shared" si="28"/>
        <v/>
      </c>
      <c r="O368" s="63" t="str">
        <f t="shared" si="29"/>
        <v/>
      </c>
      <c r="P368" s="61" t="str">
        <f t="shared" si="30"/>
        <v/>
      </c>
      <c r="W368" s="90" t="str">
        <f>IF('2. Aanbestedingen'!$B368="","",COUNTIFS('2. Aanbestedingen'!$Q368:$V368,"Toegepast (eis)")+COUNTIFS('2. Aanbestedingen'!$Q368:$V368,"Toegepast (wens)"))</f>
        <v/>
      </c>
      <c r="X368" s="97" t="str">
        <f t="shared" si="27"/>
        <v/>
      </c>
    </row>
    <row r="369" spans="2:24" x14ac:dyDescent="0.2">
      <c r="B369" s="60"/>
      <c r="C369" s="61"/>
      <c r="D369" s="61"/>
      <c r="E369" s="61"/>
      <c r="F369" s="62"/>
      <c r="G369" s="62"/>
      <c r="H369" s="63"/>
      <c r="I369" s="64"/>
      <c r="J369" s="63"/>
      <c r="K369" s="64"/>
      <c r="L369" s="90" t="str">
        <f t="shared" si="31"/>
        <v/>
      </c>
      <c r="M369" s="66"/>
      <c r="N369" s="63" t="str">
        <f t="shared" si="28"/>
        <v/>
      </c>
      <c r="O369" s="63" t="str">
        <f t="shared" si="29"/>
        <v/>
      </c>
      <c r="P369" s="61" t="str">
        <f t="shared" si="30"/>
        <v/>
      </c>
      <c r="W369" s="90" t="str">
        <f>IF('2. Aanbestedingen'!$B369="","",COUNTIFS('2. Aanbestedingen'!$Q369:$V369,"Toegepast (eis)")+COUNTIFS('2. Aanbestedingen'!$Q369:$V369,"Toegepast (wens)"))</f>
        <v/>
      </c>
      <c r="X369" s="97" t="str">
        <f t="shared" si="27"/>
        <v/>
      </c>
    </row>
    <row r="370" spans="2:24" x14ac:dyDescent="0.2">
      <c r="B370" s="60"/>
      <c r="C370" s="61"/>
      <c r="D370" s="61"/>
      <c r="E370" s="61"/>
      <c r="F370" s="62"/>
      <c r="G370" s="62"/>
      <c r="H370" s="63"/>
      <c r="I370" s="64"/>
      <c r="J370" s="63"/>
      <c r="K370" s="64"/>
      <c r="L370" s="90" t="str">
        <f t="shared" si="31"/>
        <v/>
      </c>
      <c r="M370" s="66"/>
      <c r="N370" s="63" t="str">
        <f t="shared" si="28"/>
        <v/>
      </c>
      <c r="O370" s="63" t="str">
        <f t="shared" si="29"/>
        <v/>
      </c>
      <c r="P370" s="61" t="str">
        <f t="shared" si="30"/>
        <v/>
      </c>
      <c r="W370" s="90" t="str">
        <f>IF('2. Aanbestedingen'!$B370="","",COUNTIFS('2. Aanbestedingen'!$Q370:$V370,"Toegepast (eis)")+COUNTIFS('2. Aanbestedingen'!$Q370:$V370,"Toegepast (wens)"))</f>
        <v/>
      </c>
      <c r="X370" s="97" t="str">
        <f t="shared" si="27"/>
        <v/>
      </c>
    </row>
    <row r="371" spans="2:24" x14ac:dyDescent="0.2">
      <c r="B371" s="60"/>
      <c r="C371" s="61"/>
      <c r="D371" s="61"/>
      <c r="E371" s="61"/>
      <c r="F371" s="62"/>
      <c r="G371" s="62"/>
      <c r="H371" s="63"/>
      <c r="I371" s="64"/>
      <c r="J371" s="63"/>
      <c r="K371" s="64"/>
      <c r="L371" s="90" t="str">
        <f t="shared" si="31"/>
        <v/>
      </c>
      <c r="M371" s="66"/>
      <c r="N371" s="63" t="str">
        <f t="shared" si="28"/>
        <v/>
      </c>
      <c r="O371" s="63" t="str">
        <f t="shared" si="29"/>
        <v/>
      </c>
      <c r="P371" s="61" t="str">
        <f t="shared" si="30"/>
        <v/>
      </c>
      <c r="W371" s="90" t="str">
        <f>IF('2. Aanbestedingen'!$B371="","",COUNTIFS('2. Aanbestedingen'!$Q371:$V371,"Toegepast (eis)")+COUNTIFS('2. Aanbestedingen'!$Q371:$V371,"Toegepast (wens)"))</f>
        <v/>
      </c>
      <c r="X371" s="97" t="str">
        <f t="shared" si="27"/>
        <v/>
      </c>
    </row>
    <row r="372" spans="2:24" x14ac:dyDescent="0.2">
      <c r="B372" s="60"/>
      <c r="C372" s="61"/>
      <c r="D372" s="61"/>
      <c r="E372" s="61"/>
      <c r="F372" s="62"/>
      <c r="G372" s="62"/>
      <c r="H372" s="63"/>
      <c r="I372" s="64"/>
      <c r="J372" s="63"/>
      <c r="K372" s="64"/>
      <c r="L372" s="90" t="str">
        <f t="shared" si="31"/>
        <v/>
      </c>
      <c r="M372" s="66"/>
      <c r="N372" s="63" t="str">
        <f t="shared" si="28"/>
        <v/>
      </c>
      <c r="O372" s="63" t="str">
        <f t="shared" si="29"/>
        <v/>
      </c>
      <c r="P372" s="61" t="str">
        <f t="shared" si="30"/>
        <v/>
      </c>
      <c r="W372" s="90" t="str">
        <f>IF('2. Aanbestedingen'!$B372="","",COUNTIFS('2. Aanbestedingen'!$Q372:$V372,"Toegepast (eis)")+COUNTIFS('2. Aanbestedingen'!$Q372:$V372,"Toegepast (wens)"))</f>
        <v/>
      </c>
      <c r="X372" s="97" t="str">
        <f t="shared" si="27"/>
        <v/>
      </c>
    </row>
    <row r="373" spans="2:24" x14ac:dyDescent="0.2">
      <c r="B373" s="60"/>
      <c r="C373" s="61"/>
      <c r="D373" s="61"/>
      <c r="E373" s="61"/>
      <c r="F373" s="62"/>
      <c r="G373" s="62"/>
      <c r="H373" s="63"/>
      <c r="I373" s="64"/>
      <c r="J373" s="63"/>
      <c r="K373" s="64"/>
      <c r="L373" s="90" t="str">
        <f t="shared" si="31"/>
        <v/>
      </c>
      <c r="M373" s="66"/>
      <c r="N373" s="63" t="str">
        <f t="shared" si="28"/>
        <v/>
      </c>
      <c r="O373" s="63" t="str">
        <f t="shared" si="29"/>
        <v/>
      </c>
      <c r="P373" s="61" t="str">
        <f t="shared" si="30"/>
        <v/>
      </c>
      <c r="W373" s="90" t="str">
        <f>IF('2. Aanbestedingen'!$B373="","",COUNTIFS('2. Aanbestedingen'!$Q373:$V373,"Toegepast (eis)")+COUNTIFS('2. Aanbestedingen'!$Q373:$V373,"Toegepast (wens)"))</f>
        <v/>
      </c>
      <c r="X373" s="97" t="str">
        <f t="shared" si="27"/>
        <v/>
      </c>
    </row>
    <row r="374" spans="2:24" x14ac:dyDescent="0.2">
      <c r="B374" s="60"/>
      <c r="C374" s="61"/>
      <c r="D374" s="61"/>
      <c r="E374" s="61"/>
      <c r="F374" s="62"/>
      <c r="G374" s="62"/>
      <c r="H374" s="63"/>
      <c r="I374" s="64"/>
      <c r="J374" s="63"/>
      <c r="K374" s="64"/>
      <c r="L374" s="90" t="str">
        <f t="shared" si="31"/>
        <v/>
      </c>
      <c r="M374" s="66"/>
      <c r="N374" s="63" t="str">
        <f t="shared" si="28"/>
        <v/>
      </c>
      <c r="O374" s="63" t="str">
        <f t="shared" si="29"/>
        <v/>
      </c>
      <c r="P374" s="61" t="str">
        <f t="shared" si="30"/>
        <v/>
      </c>
      <c r="W374" s="90" t="str">
        <f>IF('2. Aanbestedingen'!$B374="","",COUNTIFS('2. Aanbestedingen'!$Q374:$V374,"Toegepast (eis)")+COUNTIFS('2. Aanbestedingen'!$Q374:$V374,"Toegepast (wens)"))</f>
        <v/>
      </c>
      <c r="X374" s="97" t="str">
        <f t="shared" si="27"/>
        <v/>
      </c>
    </row>
    <row r="375" spans="2:24" x14ac:dyDescent="0.2">
      <c r="B375" s="60"/>
      <c r="C375" s="61"/>
      <c r="D375" s="61"/>
      <c r="E375" s="61"/>
      <c r="F375" s="62"/>
      <c r="G375" s="62"/>
      <c r="H375" s="63"/>
      <c r="I375" s="64"/>
      <c r="J375" s="63"/>
      <c r="K375" s="64"/>
      <c r="L375" s="90" t="str">
        <f t="shared" si="31"/>
        <v/>
      </c>
      <c r="M375" s="66"/>
      <c r="N375" s="63" t="str">
        <f t="shared" si="28"/>
        <v/>
      </c>
      <c r="O375" s="63" t="str">
        <f t="shared" si="29"/>
        <v/>
      </c>
      <c r="P375" s="61" t="str">
        <f t="shared" si="30"/>
        <v/>
      </c>
      <c r="W375" s="90" t="str">
        <f>IF('2. Aanbestedingen'!$B375="","",COUNTIFS('2. Aanbestedingen'!$Q375:$V375,"Toegepast (eis)")+COUNTIFS('2. Aanbestedingen'!$Q375:$V375,"Toegepast (wens)"))</f>
        <v/>
      </c>
      <c r="X375" s="97" t="str">
        <f t="shared" si="27"/>
        <v/>
      </c>
    </row>
    <row r="376" spans="2:24" x14ac:dyDescent="0.2">
      <c r="B376" s="60"/>
      <c r="C376" s="61"/>
      <c r="D376" s="61"/>
      <c r="E376" s="61"/>
      <c r="F376" s="62"/>
      <c r="G376" s="62"/>
      <c r="H376" s="63"/>
      <c r="I376" s="64"/>
      <c r="J376" s="63"/>
      <c r="K376" s="64"/>
      <c r="L376" s="90" t="str">
        <f t="shared" si="31"/>
        <v/>
      </c>
      <c r="M376" s="66"/>
      <c r="N376" s="63" t="str">
        <f t="shared" si="28"/>
        <v/>
      </c>
      <c r="O376" s="63" t="str">
        <f t="shared" si="29"/>
        <v/>
      </c>
      <c r="P376" s="61" t="str">
        <f t="shared" si="30"/>
        <v/>
      </c>
      <c r="W376" s="90" t="str">
        <f>IF('2. Aanbestedingen'!$B376="","",COUNTIFS('2. Aanbestedingen'!$Q376:$V376,"Toegepast (eis)")+COUNTIFS('2. Aanbestedingen'!$Q376:$V376,"Toegepast (wens)"))</f>
        <v/>
      </c>
      <c r="X376" s="97" t="str">
        <f t="shared" si="27"/>
        <v/>
      </c>
    </row>
    <row r="377" spans="2:24" x14ac:dyDescent="0.2">
      <c r="B377" s="60"/>
      <c r="C377" s="61"/>
      <c r="D377" s="61"/>
      <c r="E377" s="61"/>
      <c r="F377" s="62"/>
      <c r="G377" s="62"/>
      <c r="H377" s="63"/>
      <c r="I377" s="64"/>
      <c r="J377" s="63"/>
      <c r="K377" s="64"/>
      <c r="L377" s="90" t="str">
        <f t="shared" si="31"/>
        <v/>
      </c>
      <c r="M377" s="66"/>
      <c r="N377" s="63" t="str">
        <f t="shared" si="28"/>
        <v/>
      </c>
      <c r="O377" s="63" t="str">
        <f t="shared" si="29"/>
        <v/>
      </c>
      <c r="P377" s="61" t="str">
        <f t="shared" si="30"/>
        <v/>
      </c>
      <c r="W377" s="90" t="str">
        <f>IF('2. Aanbestedingen'!$B377="","",COUNTIFS('2. Aanbestedingen'!$Q377:$V377,"Toegepast (eis)")+COUNTIFS('2. Aanbestedingen'!$Q377:$V377,"Toegepast (wens)"))</f>
        <v/>
      </c>
      <c r="X377" s="97" t="str">
        <f t="shared" si="27"/>
        <v/>
      </c>
    </row>
    <row r="378" spans="2:24" x14ac:dyDescent="0.2">
      <c r="B378" s="60"/>
      <c r="C378" s="61"/>
      <c r="D378" s="61"/>
      <c r="E378" s="61"/>
      <c r="F378" s="62"/>
      <c r="G378" s="62"/>
      <c r="H378" s="63"/>
      <c r="I378" s="64"/>
      <c r="J378" s="63"/>
      <c r="K378" s="64"/>
      <c r="L378" s="90" t="str">
        <f t="shared" si="31"/>
        <v/>
      </c>
      <c r="M378" s="66"/>
      <c r="N378" s="63" t="str">
        <f t="shared" si="28"/>
        <v/>
      </c>
      <c r="O378" s="63" t="str">
        <f t="shared" si="29"/>
        <v/>
      </c>
      <c r="P378" s="61" t="str">
        <f t="shared" si="30"/>
        <v/>
      </c>
      <c r="W378" s="90" t="str">
        <f>IF('2. Aanbestedingen'!$B378="","",COUNTIFS('2. Aanbestedingen'!$Q378:$V378,"Toegepast (eis)")+COUNTIFS('2. Aanbestedingen'!$Q378:$V378,"Toegepast (wens)"))</f>
        <v/>
      </c>
      <c r="X378" s="97" t="str">
        <f t="shared" si="27"/>
        <v/>
      </c>
    </row>
    <row r="379" spans="2:24" x14ac:dyDescent="0.2">
      <c r="B379" s="60"/>
      <c r="C379" s="61"/>
      <c r="D379" s="61"/>
      <c r="E379" s="61"/>
      <c r="F379" s="62"/>
      <c r="G379" s="62"/>
      <c r="H379" s="63"/>
      <c r="I379" s="64"/>
      <c r="J379" s="63"/>
      <c r="K379" s="64"/>
      <c r="L379" s="90" t="str">
        <f t="shared" si="31"/>
        <v/>
      </c>
      <c r="M379" s="66"/>
      <c r="N379" s="63" t="str">
        <f t="shared" si="28"/>
        <v/>
      </c>
      <c r="O379" s="63" t="str">
        <f t="shared" si="29"/>
        <v/>
      </c>
      <c r="P379" s="61" t="str">
        <f t="shared" si="30"/>
        <v/>
      </c>
      <c r="W379" s="90" t="str">
        <f>IF('2. Aanbestedingen'!$B379="","",COUNTIFS('2. Aanbestedingen'!$Q379:$V379,"Toegepast (eis)")+COUNTIFS('2. Aanbestedingen'!$Q379:$V379,"Toegepast (wens)"))</f>
        <v/>
      </c>
      <c r="X379" s="97" t="str">
        <f t="shared" si="27"/>
        <v/>
      </c>
    </row>
    <row r="380" spans="2:24" x14ac:dyDescent="0.2">
      <c r="B380" s="60"/>
      <c r="C380" s="61"/>
      <c r="D380" s="61"/>
      <c r="E380" s="61"/>
      <c r="F380" s="62"/>
      <c r="G380" s="62"/>
      <c r="H380" s="63"/>
      <c r="I380" s="64"/>
      <c r="J380" s="63"/>
      <c r="K380" s="64"/>
      <c r="L380" s="90" t="str">
        <f t="shared" si="31"/>
        <v/>
      </c>
      <c r="M380" s="66"/>
      <c r="N380" s="63" t="str">
        <f t="shared" si="28"/>
        <v/>
      </c>
      <c r="O380" s="63" t="str">
        <f t="shared" si="29"/>
        <v/>
      </c>
      <c r="P380" s="61" t="str">
        <f t="shared" si="30"/>
        <v/>
      </c>
      <c r="W380" s="90" t="str">
        <f>IF('2. Aanbestedingen'!$B380="","",COUNTIFS('2. Aanbestedingen'!$Q380:$V380,"Toegepast (eis)")+COUNTIFS('2. Aanbestedingen'!$Q380:$V380,"Toegepast (wens)"))</f>
        <v/>
      </c>
      <c r="X380" s="97" t="str">
        <f t="shared" si="27"/>
        <v/>
      </c>
    </row>
    <row r="381" spans="2:24" x14ac:dyDescent="0.2">
      <c r="B381" s="60"/>
      <c r="C381" s="61"/>
      <c r="D381" s="61"/>
      <c r="E381" s="61"/>
      <c r="F381" s="62"/>
      <c r="G381" s="62"/>
      <c r="H381" s="63"/>
      <c r="I381" s="64"/>
      <c r="J381" s="63"/>
      <c r="K381" s="64"/>
      <c r="L381" s="90" t="str">
        <f t="shared" si="31"/>
        <v/>
      </c>
      <c r="M381" s="66"/>
      <c r="N381" s="63" t="str">
        <f t="shared" si="28"/>
        <v/>
      </c>
      <c r="O381" s="63" t="str">
        <f t="shared" si="29"/>
        <v/>
      </c>
      <c r="P381" s="61" t="str">
        <f t="shared" si="30"/>
        <v/>
      </c>
      <c r="W381" s="90" t="str">
        <f>IF('2. Aanbestedingen'!$B381="","",COUNTIFS('2. Aanbestedingen'!$Q381:$V381,"Toegepast (eis)")+COUNTIFS('2. Aanbestedingen'!$Q381:$V381,"Toegepast (wens)"))</f>
        <v/>
      </c>
      <c r="X381" s="97" t="str">
        <f t="shared" si="27"/>
        <v/>
      </c>
    </row>
    <row r="382" spans="2:24" x14ac:dyDescent="0.2">
      <c r="B382" s="60"/>
      <c r="C382" s="61"/>
      <c r="D382" s="61"/>
      <c r="E382" s="61"/>
      <c r="F382" s="62"/>
      <c r="G382" s="62"/>
      <c r="H382" s="63"/>
      <c r="I382" s="64"/>
      <c r="J382" s="63"/>
      <c r="K382" s="64"/>
      <c r="L382" s="90" t="str">
        <f t="shared" si="31"/>
        <v/>
      </c>
      <c r="M382" s="66"/>
      <c r="N382" s="63" t="str">
        <f t="shared" si="28"/>
        <v/>
      </c>
      <c r="O382" s="63" t="str">
        <f t="shared" si="29"/>
        <v/>
      </c>
      <c r="P382" s="61" t="str">
        <f t="shared" si="30"/>
        <v/>
      </c>
      <c r="W382" s="90" t="str">
        <f>IF('2. Aanbestedingen'!$B382="","",COUNTIFS('2. Aanbestedingen'!$Q382:$V382,"Toegepast (eis)")+COUNTIFS('2. Aanbestedingen'!$Q382:$V382,"Toegepast (wens)"))</f>
        <v/>
      </c>
      <c r="X382" s="97" t="str">
        <f t="shared" si="27"/>
        <v/>
      </c>
    </row>
    <row r="383" spans="2:24" x14ac:dyDescent="0.2">
      <c r="B383" s="60"/>
      <c r="C383" s="61"/>
      <c r="D383" s="61"/>
      <c r="E383" s="61"/>
      <c r="F383" s="62"/>
      <c r="G383" s="62"/>
      <c r="H383" s="63"/>
      <c r="I383" s="64"/>
      <c r="J383" s="63"/>
      <c r="K383" s="64"/>
      <c r="L383" s="90" t="str">
        <f t="shared" si="31"/>
        <v/>
      </c>
      <c r="M383" s="66"/>
      <c r="N383" s="63" t="str">
        <f t="shared" si="28"/>
        <v/>
      </c>
      <c r="O383" s="63" t="str">
        <f t="shared" si="29"/>
        <v/>
      </c>
      <c r="P383" s="61" t="str">
        <f t="shared" si="30"/>
        <v/>
      </c>
      <c r="W383" s="90" t="str">
        <f>IF('2. Aanbestedingen'!$B383="","",COUNTIFS('2. Aanbestedingen'!$Q383:$V383,"Toegepast (eis)")+COUNTIFS('2. Aanbestedingen'!$Q383:$V383,"Toegepast (wens)"))</f>
        <v/>
      </c>
      <c r="X383" s="97" t="str">
        <f t="shared" si="27"/>
        <v/>
      </c>
    </row>
    <row r="384" spans="2:24" x14ac:dyDescent="0.2">
      <c r="B384" s="60"/>
      <c r="C384" s="61"/>
      <c r="D384" s="61"/>
      <c r="E384" s="61"/>
      <c r="F384" s="62"/>
      <c r="G384" s="62"/>
      <c r="H384" s="63"/>
      <c r="I384" s="64"/>
      <c r="J384" s="63"/>
      <c r="K384" s="64"/>
      <c r="L384" s="90" t="str">
        <f t="shared" si="31"/>
        <v/>
      </c>
      <c r="M384" s="66"/>
      <c r="N384" s="63" t="str">
        <f t="shared" si="28"/>
        <v/>
      </c>
      <c r="O384" s="63" t="str">
        <f t="shared" si="29"/>
        <v/>
      </c>
      <c r="P384" s="61" t="str">
        <f t="shared" si="30"/>
        <v/>
      </c>
      <c r="W384" s="90" t="str">
        <f>IF('2. Aanbestedingen'!$B384="","",COUNTIFS('2. Aanbestedingen'!$Q384:$V384,"Toegepast (eis)")+COUNTIFS('2. Aanbestedingen'!$Q384:$V384,"Toegepast (wens)"))</f>
        <v/>
      </c>
      <c r="X384" s="97" t="str">
        <f t="shared" si="27"/>
        <v/>
      </c>
    </row>
    <row r="385" spans="2:24" x14ac:dyDescent="0.2">
      <c r="B385" s="60"/>
      <c r="C385" s="61"/>
      <c r="D385" s="61"/>
      <c r="E385" s="61"/>
      <c r="F385" s="62"/>
      <c r="G385" s="62"/>
      <c r="H385" s="63"/>
      <c r="I385" s="64"/>
      <c r="J385" s="63"/>
      <c r="K385" s="64"/>
      <c r="L385" s="90" t="str">
        <f t="shared" si="31"/>
        <v/>
      </c>
      <c r="M385" s="66"/>
      <c r="N385" s="63" t="str">
        <f t="shared" si="28"/>
        <v/>
      </c>
      <c r="O385" s="63" t="str">
        <f t="shared" si="29"/>
        <v/>
      </c>
      <c r="P385" s="61" t="str">
        <f t="shared" si="30"/>
        <v/>
      </c>
      <c r="W385" s="90" t="str">
        <f>IF('2. Aanbestedingen'!$B385="","",COUNTIFS('2. Aanbestedingen'!$Q385:$V385,"Toegepast (eis)")+COUNTIFS('2. Aanbestedingen'!$Q385:$V385,"Toegepast (wens)"))</f>
        <v/>
      </c>
      <c r="X385" s="97" t="str">
        <f t="shared" si="27"/>
        <v/>
      </c>
    </row>
    <row r="386" spans="2:24" x14ac:dyDescent="0.2">
      <c r="B386" s="60"/>
      <c r="C386" s="61"/>
      <c r="D386" s="61"/>
      <c r="E386" s="61"/>
      <c r="F386" s="62"/>
      <c r="G386" s="62"/>
      <c r="H386" s="63"/>
      <c r="I386" s="64"/>
      <c r="J386" s="63"/>
      <c r="K386" s="64"/>
      <c r="L386" s="90" t="str">
        <f t="shared" si="31"/>
        <v/>
      </c>
      <c r="M386" s="66"/>
      <c r="N386" s="63" t="str">
        <f t="shared" si="28"/>
        <v/>
      </c>
      <c r="O386" s="63" t="str">
        <f t="shared" si="29"/>
        <v/>
      </c>
      <c r="P386" s="61" t="str">
        <f t="shared" si="30"/>
        <v/>
      </c>
      <c r="W386" s="90" t="str">
        <f>IF('2. Aanbestedingen'!$B386="","",COUNTIFS('2. Aanbestedingen'!$Q386:$V386,"Toegepast (eis)")+COUNTIFS('2. Aanbestedingen'!$Q386:$V386,"Toegepast (wens)"))</f>
        <v/>
      </c>
      <c r="X386" s="97" t="str">
        <f t="shared" si="27"/>
        <v/>
      </c>
    </row>
    <row r="387" spans="2:24" x14ac:dyDescent="0.2">
      <c r="B387" s="60"/>
      <c r="C387" s="61"/>
      <c r="D387" s="61"/>
      <c r="E387" s="61"/>
      <c r="F387" s="62"/>
      <c r="G387" s="62"/>
      <c r="H387" s="63"/>
      <c r="I387" s="64"/>
      <c r="J387" s="63"/>
      <c r="K387" s="64"/>
      <c r="L387" s="90" t="str">
        <f t="shared" si="31"/>
        <v/>
      </c>
      <c r="M387" s="66"/>
      <c r="N387" s="63" t="str">
        <f t="shared" si="28"/>
        <v/>
      </c>
      <c r="O387" s="63" t="str">
        <f t="shared" si="29"/>
        <v/>
      </c>
      <c r="P387" s="61" t="str">
        <f t="shared" si="30"/>
        <v/>
      </c>
      <c r="W387" s="90" t="str">
        <f>IF('2. Aanbestedingen'!$B387="","",COUNTIFS('2. Aanbestedingen'!$Q387:$V387,"Toegepast (eis)")+COUNTIFS('2. Aanbestedingen'!$Q387:$V387,"Toegepast (wens)"))</f>
        <v/>
      </c>
      <c r="X387" s="97" t="str">
        <f t="shared" si="27"/>
        <v/>
      </c>
    </row>
    <row r="388" spans="2:24" x14ac:dyDescent="0.2">
      <c r="B388" s="60"/>
      <c r="C388" s="61"/>
      <c r="D388" s="61"/>
      <c r="E388" s="61"/>
      <c r="F388" s="62"/>
      <c r="G388" s="62"/>
      <c r="H388" s="63"/>
      <c r="I388" s="64"/>
      <c r="J388" s="63"/>
      <c r="K388" s="64"/>
      <c r="L388" s="90" t="str">
        <f t="shared" si="31"/>
        <v/>
      </c>
      <c r="M388" s="66"/>
      <c r="N388" s="63" t="str">
        <f t="shared" si="28"/>
        <v/>
      </c>
      <c r="O388" s="63" t="str">
        <f t="shared" si="29"/>
        <v/>
      </c>
      <c r="P388" s="61" t="str">
        <f t="shared" si="30"/>
        <v/>
      </c>
      <c r="W388" s="90" t="str">
        <f>IF('2. Aanbestedingen'!$B388="","",COUNTIFS('2. Aanbestedingen'!$Q388:$V388,"Toegepast (eis)")+COUNTIFS('2. Aanbestedingen'!$Q388:$V388,"Toegepast (wens)"))</f>
        <v/>
      </c>
      <c r="X388" s="97" t="str">
        <f t="shared" si="27"/>
        <v/>
      </c>
    </row>
    <row r="389" spans="2:24" x14ac:dyDescent="0.2">
      <c r="B389" s="60"/>
      <c r="C389" s="61"/>
      <c r="D389" s="61"/>
      <c r="E389" s="61"/>
      <c r="F389" s="62"/>
      <c r="G389" s="62"/>
      <c r="H389" s="63"/>
      <c r="I389" s="64"/>
      <c r="J389" s="63"/>
      <c r="K389" s="64"/>
      <c r="L389" s="90" t="str">
        <f t="shared" si="31"/>
        <v/>
      </c>
      <c r="M389" s="66"/>
      <c r="N389" s="63" t="str">
        <f t="shared" si="28"/>
        <v/>
      </c>
      <c r="O389" s="63" t="str">
        <f t="shared" si="29"/>
        <v/>
      </c>
      <c r="P389" s="61" t="str">
        <f t="shared" si="30"/>
        <v/>
      </c>
      <c r="W389" s="90" t="str">
        <f>IF('2. Aanbestedingen'!$B389="","",COUNTIFS('2. Aanbestedingen'!$Q389:$V389,"Toegepast (eis)")+COUNTIFS('2. Aanbestedingen'!$Q389:$V389,"Toegepast (wens)"))</f>
        <v/>
      </c>
      <c r="X389" s="97" t="str">
        <f t="shared" ref="X389:X452" si="32">IF(W389&lt;&gt;"",W389/L389,"")</f>
        <v/>
      </c>
    </row>
    <row r="390" spans="2:24" x14ac:dyDescent="0.2">
      <c r="B390" s="60"/>
      <c r="C390" s="61"/>
      <c r="D390" s="61"/>
      <c r="E390" s="61"/>
      <c r="F390" s="62"/>
      <c r="G390" s="62"/>
      <c r="H390" s="63"/>
      <c r="I390" s="64"/>
      <c r="J390" s="63"/>
      <c r="K390" s="64"/>
      <c r="L390" s="90" t="str">
        <f t="shared" si="31"/>
        <v/>
      </c>
      <c r="M390" s="66"/>
      <c r="N390" s="63" t="str">
        <f t="shared" si="28"/>
        <v/>
      </c>
      <c r="O390" s="63" t="str">
        <f t="shared" si="29"/>
        <v/>
      </c>
      <c r="P390" s="61" t="str">
        <f t="shared" si="30"/>
        <v/>
      </c>
      <c r="W390" s="90" t="str">
        <f>IF('2. Aanbestedingen'!$B390="","",COUNTIFS('2. Aanbestedingen'!$Q390:$V390,"Toegepast (eis)")+COUNTIFS('2. Aanbestedingen'!$Q390:$V390,"Toegepast (wens)"))</f>
        <v/>
      </c>
      <c r="X390" s="97" t="str">
        <f t="shared" si="32"/>
        <v/>
      </c>
    </row>
    <row r="391" spans="2:24" x14ac:dyDescent="0.2">
      <c r="B391" s="60"/>
      <c r="C391" s="61"/>
      <c r="D391" s="61"/>
      <c r="E391" s="61"/>
      <c r="F391" s="62"/>
      <c r="G391" s="62"/>
      <c r="H391" s="63"/>
      <c r="I391" s="64"/>
      <c r="J391" s="63"/>
      <c r="K391" s="64"/>
      <c r="L391" s="90" t="str">
        <f t="shared" si="31"/>
        <v/>
      </c>
      <c r="M391" s="66"/>
      <c r="N391" s="63" t="str">
        <f t="shared" ref="N391:N454" si="33">IF(B391&lt;&gt;"",B391,"")</f>
        <v/>
      </c>
      <c r="O391" s="63" t="str">
        <f t="shared" ref="O391:O454" si="34">IF(C391&lt;&gt;"",C391,"")</f>
        <v/>
      </c>
      <c r="P391" s="61" t="str">
        <f t="shared" ref="P391:P454" si="35">IF(E391&lt;&gt;"",E391,"")</f>
        <v/>
      </c>
      <c r="W391" s="90" t="str">
        <f>IF('2. Aanbestedingen'!$B391="","",COUNTIFS('2. Aanbestedingen'!$Q391:$V391,"Toegepast (eis)")+COUNTIFS('2. Aanbestedingen'!$Q391:$V391,"Toegepast (wens)"))</f>
        <v/>
      </c>
      <c r="X391" s="97" t="str">
        <f t="shared" si="32"/>
        <v/>
      </c>
    </row>
    <row r="392" spans="2:24" x14ac:dyDescent="0.2">
      <c r="B392" s="60"/>
      <c r="C392" s="61"/>
      <c r="D392" s="61"/>
      <c r="E392" s="61"/>
      <c r="F392" s="62"/>
      <c r="G392" s="62"/>
      <c r="H392" s="63"/>
      <c r="I392" s="64"/>
      <c r="J392" s="63"/>
      <c r="K392" s="64"/>
      <c r="L392" s="90" t="str">
        <f t="shared" si="31"/>
        <v/>
      </c>
      <c r="M392" s="66"/>
      <c r="N392" s="63" t="str">
        <f t="shared" si="33"/>
        <v/>
      </c>
      <c r="O392" s="63" t="str">
        <f t="shared" si="34"/>
        <v/>
      </c>
      <c r="P392" s="61" t="str">
        <f t="shared" si="35"/>
        <v/>
      </c>
      <c r="W392" s="90" t="str">
        <f>IF('2. Aanbestedingen'!$B392="","",COUNTIFS('2. Aanbestedingen'!$Q392:$V392,"Toegepast (eis)")+COUNTIFS('2. Aanbestedingen'!$Q392:$V392,"Toegepast (wens)"))</f>
        <v/>
      </c>
      <c r="X392" s="97" t="str">
        <f t="shared" si="32"/>
        <v/>
      </c>
    </row>
    <row r="393" spans="2:24" x14ac:dyDescent="0.2">
      <c r="B393" s="60"/>
      <c r="C393" s="61"/>
      <c r="D393" s="61"/>
      <c r="E393" s="61"/>
      <c r="F393" s="62"/>
      <c r="G393" s="62"/>
      <c r="H393" s="63"/>
      <c r="I393" s="64"/>
      <c r="J393" s="63"/>
      <c r="K393" s="64"/>
      <c r="L393" s="90" t="str">
        <f t="shared" si="31"/>
        <v/>
      </c>
      <c r="M393" s="66"/>
      <c r="N393" s="63" t="str">
        <f t="shared" si="33"/>
        <v/>
      </c>
      <c r="O393" s="63" t="str">
        <f t="shared" si="34"/>
        <v/>
      </c>
      <c r="P393" s="61" t="str">
        <f t="shared" si="35"/>
        <v/>
      </c>
      <c r="W393" s="90" t="str">
        <f>IF('2. Aanbestedingen'!$B393="","",COUNTIFS('2. Aanbestedingen'!$Q393:$V393,"Toegepast (eis)")+COUNTIFS('2. Aanbestedingen'!$Q393:$V393,"Toegepast (wens)"))</f>
        <v/>
      </c>
      <c r="X393" s="97" t="str">
        <f t="shared" si="32"/>
        <v/>
      </c>
    </row>
    <row r="394" spans="2:24" x14ac:dyDescent="0.2">
      <c r="B394" s="60"/>
      <c r="C394" s="61"/>
      <c r="D394" s="61"/>
      <c r="E394" s="61"/>
      <c r="F394" s="62"/>
      <c r="G394" s="62"/>
      <c r="H394" s="63"/>
      <c r="I394" s="64"/>
      <c r="J394" s="63"/>
      <c r="K394" s="64"/>
      <c r="L394" s="90" t="str">
        <f t="shared" si="31"/>
        <v/>
      </c>
      <c r="M394" s="66"/>
      <c r="N394" s="63" t="str">
        <f t="shared" si="33"/>
        <v/>
      </c>
      <c r="O394" s="63" t="str">
        <f t="shared" si="34"/>
        <v/>
      </c>
      <c r="P394" s="61" t="str">
        <f t="shared" si="35"/>
        <v/>
      </c>
      <c r="W394" s="90" t="str">
        <f>IF('2. Aanbestedingen'!$B394="","",COUNTIFS('2. Aanbestedingen'!$Q394:$V394,"Toegepast (eis)")+COUNTIFS('2. Aanbestedingen'!$Q394:$V394,"Toegepast (wens)"))</f>
        <v/>
      </c>
      <c r="X394" s="97" t="str">
        <f t="shared" si="32"/>
        <v/>
      </c>
    </row>
    <row r="395" spans="2:24" x14ac:dyDescent="0.2">
      <c r="B395" s="60"/>
      <c r="C395" s="61"/>
      <c r="D395" s="61"/>
      <c r="E395" s="61"/>
      <c r="F395" s="62"/>
      <c r="G395" s="62"/>
      <c r="H395" s="63"/>
      <c r="I395" s="64"/>
      <c r="J395" s="63"/>
      <c r="K395" s="64"/>
      <c r="L395" s="90" t="str">
        <f t="shared" si="31"/>
        <v/>
      </c>
      <c r="M395" s="66"/>
      <c r="N395" s="63" t="str">
        <f t="shared" si="33"/>
        <v/>
      </c>
      <c r="O395" s="63" t="str">
        <f t="shared" si="34"/>
        <v/>
      </c>
      <c r="P395" s="61" t="str">
        <f t="shared" si="35"/>
        <v/>
      </c>
      <c r="W395" s="90" t="str">
        <f>IF('2. Aanbestedingen'!$B395="","",COUNTIFS('2. Aanbestedingen'!$Q395:$V395,"Toegepast (eis)")+COUNTIFS('2. Aanbestedingen'!$Q395:$V395,"Toegepast (wens)"))</f>
        <v/>
      </c>
      <c r="X395" s="97" t="str">
        <f t="shared" si="32"/>
        <v/>
      </c>
    </row>
    <row r="396" spans="2:24" x14ac:dyDescent="0.2">
      <c r="B396" s="60"/>
      <c r="C396" s="61"/>
      <c r="D396" s="61"/>
      <c r="E396" s="61"/>
      <c r="F396" s="62"/>
      <c r="G396" s="62"/>
      <c r="H396" s="63"/>
      <c r="I396" s="64"/>
      <c r="J396" s="63"/>
      <c r="K396" s="64"/>
      <c r="L396" s="90" t="str">
        <f t="shared" si="31"/>
        <v/>
      </c>
      <c r="M396" s="66"/>
      <c r="N396" s="63" t="str">
        <f t="shared" si="33"/>
        <v/>
      </c>
      <c r="O396" s="63" t="str">
        <f t="shared" si="34"/>
        <v/>
      </c>
      <c r="P396" s="61" t="str">
        <f t="shared" si="35"/>
        <v/>
      </c>
      <c r="W396" s="90" t="str">
        <f>IF('2. Aanbestedingen'!$B396="","",COUNTIFS('2. Aanbestedingen'!$Q396:$V396,"Toegepast (eis)")+COUNTIFS('2. Aanbestedingen'!$Q396:$V396,"Toegepast (wens)"))</f>
        <v/>
      </c>
      <c r="X396" s="97" t="str">
        <f t="shared" si="32"/>
        <v/>
      </c>
    </row>
    <row r="397" spans="2:24" x14ac:dyDescent="0.2">
      <c r="B397" s="60"/>
      <c r="C397" s="61"/>
      <c r="D397" s="61"/>
      <c r="E397" s="61"/>
      <c r="F397" s="62"/>
      <c r="G397" s="62"/>
      <c r="H397" s="63"/>
      <c r="I397" s="64"/>
      <c r="J397" s="63"/>
      <c r="K397" s="64"/>
      <c r="L397" s="90" t="str">
        <f t="shared" si="31"/>
        <v/>
      </c>
      <c r="M397" s="66"/>
      <c r="N397" s="63" t="str">
        <f t="shared" si="33"/>
        <v/>
      </c>
      <c r="O397" s="63" t="str">
        <f t="shared" si="34"/>
        <v/>
      </c>
      <c r="P397" s="61" t="str">
        <f t="shared" si="35"/>
        <v/>
      </c>
      <c r="W397" s="90" t="str">
        <f>IF('2. Aanbestedingen'!$B397="","",COUNTIFS('2. Aanbestedingen'!$Q397:$V397,"Toegepast (eis)")+COUNTIFS('2. Aanbestedingen'!$Q397:$V397,"Toegepast (wens)"))</f>
        <v/>
      </c>
      <c r="X397" s="97" t="str">
        <f t="shared" si="32"/>
        <v/>
      </c>
    </row>
    <row r="398" spans="2:24" x14ac:dyDescent="0.2">
      <c r="B398" s="60"/>
      <c r="C398" s="61"/>
      <c r="D398" s="61"/>
      <c r="E398" s="61"/>
      <c r="F398" s="62"/>
      <c r="G398" s="62"/>
      <c r="H398" s="63"/>
      <c r="I398" s="64"/>
      <c r="J398" s="63"/>
      <c r="K398" s="64"/>
      <c r="L398" s="90" t="str">
        <f t="shared" si="31"/>
        <v/>
      </c>
      <c r="M398" s="66"/>
      <c r="N398" s="63" t="str">
        <f t="shared" si="33"/>
        <v/>
      </c>
      <c r="O398" s="63" t="str">
        <f t="shared" si="34"/>
        <v/>
      </c>
      <c r="P398" s="61" t="str">
        <f t="shared" si="35"/>
        <v/>
      </c>
      <c r="W398" s="90" t="str">
        <f>IF('2. Aanbestedingen'!$B398="","",COUNTIFS('2. Aanbestedingen'!$Q398:$V398,"Toegepast (eis)")+COUNTIFS('2. Aanbestedingen'!$Q398:$V398,"Toegepast (wens)"))</f>
        <v/>
      </c>
      <c r="X398" s="97" t="str">
        <f t="shared" si="32"/>
        <v/>
      </c>
    </row>
    <row r="399" spans="2:24" x14ac:dyDescent="0.2">
      <c r="B399" s="60"/>
      <c r="C399" s="61"/>
      <c r="D399" s="61"/>
      <c r="E399" s="61"/>
      <c r="F399" s="62"/>
      <c r="G399" s="62"/>
      <c r="H399" s="63"/>
      <c r="I399" s="64"/>
      <c r="J399" s="63"/>
      <c r="K399" s="64"/>
      <c r="L399" s="90" t="str">
        <f t="shared" si="31"/>
        <v/>
      </c>
      <c r="M399" s="66"/>
      <c r="N399" s="63" t="str">
        <f t="shared" si="33"/>
        <v/>
      </c>
      <c r="O399" s="63" t="str">
        <f t="shared" si="34"/>
        <v/>
      </c>
      <c r="P399" s="61" t="str">
        <f t="shared" si="35"/>
        <v/>
      </c>
      <c r="W399" s="90" t="str">
        <f>IF('2. Aanbestedingen'!$B399="","",COUNTIFS('2. Aanbestedingen'!$Q399:$V399,"Toegepast (eis)")+COUNTIFS('2. Aanbestedingen'!$Q399:$V399,"Toegepast (wens)"))</f>
        <v/>
      </c>
      <c r="X399" s="97" t="str">
        <f t="shared" si="32"/>
        <v/>
      </c>
    </row>
    <row r="400" spans="2:24" x14ac:dyDescent="0.2">
      <c r="B400" s="60"/>
      <c r="C400" s="61"/>
      <c r="D400" s="61"/>
      <c r="E400" s="61"/>
      <c r="F400" s="62"/>
      <c r="G400" s="62"/>
      <c r="H400" s="63"/>
      <c r="I400" s="64"/>
      <c r="J400" s="63"/>
      <c r="K400" s="64"/>
      <c r="L400" s="90" t="str">
        <f t="shared" si="31"/>
        <v/>
      </c>
      <c r="M400" s="66"/>
      <c r="N400" s="63" t="str">
        <f t="shared" si="33"/>
        <v/>
      </c>
      <c r="O400" s="63" t="str">
        <f t="shared" si="34"/>
        <v/>
      </c>
      <c r="P400" s="61" t="str">
        <f t="shared" si="35"/>
        <v/>
      </c>
      <c r="W400" s="90" t="str">
        <f>IF('2. Aanbestedingen'!$B400="","",COUNTIFS('2. Aanbestedingen'!$Q400:$V400,"Toegepast (eis)")+COUNTIFS('2. Aanbestedingen'!$Q400:$V400,"Toegepast (wens)"))</f>
        <v/>
      </c>
      <c r="X400" s="97" t="str">
        <f t="shared" si="32"/>
        <v/>
      </c>
    </row>
    <row r="401" spans="2:24" x14ac:dyDescent="0.2">
      <c r="B401" s="60"/>
      <c r="C401" s="61"/>
      <c r="D401" s="61"/>
      <c r="E401" s="61"/>
      <c r="F401" s="62"/>
      <c r="G401" s="62"/>
      <c r="H401" s="63"/>
      <c r="I401" s="64"/>
      <c r="J401" s="63"/>
      <c r="K401" s="64"/>
      <c r="L401" s="90" t="str">
        <f t="shared" si="31"/>
        <v/>
      </c>
      <c r="M401" s="66"/>
      <c r="N401" s="63" t="str">
        <f t="shared" si="33"/>
        <v/>
      </c>
      <c r="O401" s="63" t="str">
        <f t="shared" si="34"/>
        <v/>
      </c>
      <c r="P401" s="61" t="str">
        <f t="shared" si="35"/>
        <v/>
      </c>
      <c r="W401" s="90" t="str">
        <f>IF('2. Aanbestedingen'!$B401="","",COUNTIFS('2. Aanbestedingen'!$Q401:$V401,"Toegepast (eis)")+COUNTIFS('2. Aanbestedingen'!$Q401:$V401,"Toegepast (wens)"))</f>
        <v/>
      </c>
      <c r="X401" s="97" t="str">
        <f t="shared" si="32"/>
        <v/>
      </c>
    </row>
    <row r="402" spans="2:24" x14ac:dyDescent="0.2">
      <c r="B402" s="60"/>
      <c r="C402" s="61"/>
      <c r="D402" s="61"/>
      <c r="E402" s="61"/>
      <c r="F402" s="62"/>
      <c r="G402" s="62"/>
      <c r="H402" s="63"/>
      <c r="I402" s="64"/>
      <c r="J402" s="63"/>
      <c r="K402" s="64"/>
      <c r="L402" s="90" t="str">
        <f t="shared" si="31"/>
        <v/>
      </c>
      <c r="M402" s="66"/>
      <c r="N402" s="63" t="str">
        <f t="shared" si="33"/>
        <v/>
      </c>
      <c r="O402" s="63" t="str">
        <f t="shared" si="34"/>
        <v/>
      </c>
      <c r="P402" s="61" t="str">
        <f t="shared" si="35"/>
        <v/>
      </c>
      <c r="W402" s="90" t="str">
        <f>IF('2. Aanbestedingen'!$B402="","",COUNTIFS('2. Aanbestedingen'!$Q402:$V402,"Toegepast (eis)")+COUNTIFS('2. Aanbestedingen'!$Q402:$V402,"Toegepast (wens)"))</f>
        <v/>
      </c>
      <c r="X402" s="97" t="str">
        <f t="shared" si="32"/>
        <v/>
      </c>
    </row>
    <row r="403" spans="2:24" x14ac:dyDescent="0.2">
      <c r="B403" s="60"/>
      <c r="C403" s="61"/>
      <c r="D403" s="61"/>
      <c r="E403" s="61"/>
      <c r="F403" s="62"/>
      <c r="G403" s="62"/>
      <c r="H403" s="63"/>
      <c r="I403" s="64"/>
      <c r="J403" s="63"/>
      <c r="K403" s="64"/>
      <c r="L403" s="90" t="str">
        <f t="shared" si="31"/>
        <v/>
      </c>
      <c r="M403" s="66"/>
      <c r="N403" s="63" t="str">
        <f t="shared" si="33"/>
        <v/>
      </c>
      <c r="O403" s="63" t="str">
        <f t="shared" si="34"/>
        <v/>
      </c>
      <c r="P403" s="61" t="str">
        <f t="shared" si="35"/>
        <v/>
      </c>
      <c r="W403" s="90" t="str">
        <f>IF('2. Aanbestedingen'!$B403="","",COUNTIFS('2. Aanbestedingen'!$Q403:$V403,"Toegepast (eis)")+COUNTIFS('2. Aanbestedingen'!$Q403:$V403,"Toegepast (wens)"))</f>
        <v/>
      </c>
      <c r="X403" s="97" t="str">
        <f t="shared" si="32"/>
        <v/>
      </c>
    </row>
    <row r="404" spans="2:24" x14ac:dyDescent="0.2">
      <c r="B404" s="60"/>
      <c r="C404" s="61"/>
      <c r="D404" s="61"/>
      <c r="E404" s="61"/>
      <c r="F404" s="62"/>
      <c r="G404" s="62"/>
      <c r="H404" s="63"/>
      <c r="I404" s="64"/>
      <c r="J404" s="63"/>
      <c r="K404" s="64"/>
      <c r="L404" s="90" t="str">
        <f t="shared" si="31"/>
        <v/>
      </c>
      <c r="M404" s="66"/>
      <c r="N404" s="63" t="str">
        <f t="shared" si="33"/>
        <v/>
      </c>
      <c r="O404" s="63" t="str">
        <f t="shared" si="34"/>
        <v/>
      </c>
      <c r="P404" s="61" t="str">
        <f t="shared" si="35"/>
        <v/>
      </c>
      <c r="W404" s="90" t="str">
        <f>IF('2. Aanbestedingen'!$B404="","",COUNTIFS('2. Aanbestedingen'!$Q404:$V404,"Toegepast (eis)")+COUNTIFS('2. Aanbestedingen'!$Q404:$V404,"Toegepast (wens)"))</f>
        <v/>
      </c>
      <c r="X404" s="97" t="str">
        <f t="shared" si="32"/>
        <v/>
      </c>
    </row>
    <row r="405" spans="2:24" x14ac:dyDescent="0.2">
      <c r="B405" s="60"/>
      <c r="C405" s="61"/>
      <c r="D405" s="61"/>
      <c r="E405" s="61"/>
      <c r="F405" s="62"/>
      <c r="G405" s="62"/>
      <c r="H405" s="63"/>
      <c r="I405" s="64"/>
      <c r="J405" s="63"/>
      <c r="K405" s="64"/>
      <c r="L405" s="90" t="str">
        <f t="shared" si="31"/>
        <v/>
      </c>
      <c r="M405" s="66"/>
      <c r="N405" s="63" t="str">
        <f t="shared" si="33"/>
        <v/>
      </c>
      <c r="O405" s="63" t="str">
        <f t="shared" si="34"/>
        <v/>
      </c>
      <c r="P405" s="61" t="str">
        <f t="shared" si="35"/>
        <v/>
      </c>
      <c r="W405" s="90" t="str">
        <f>IF('2. Aanbestedingen'!$B405="","",COUNTIFS('2. Aanbestedingen'!$Q405:$V405,"Toegepast (eis)")+COUNTIFS('2. Aanbestedingen'!$Q405:$V405,"Toegepast (wens)"))</f>
        <v/>
      </c>
      <c r="X405" s="97" t="str">
        <f t="shared" si="32"/>
        <v/>
      </c>
    </row>
    <row r="406" spans="2:24" x14ac:dyDescent="0.2">
      <c r="B406" s="60"/>
      <c r="C406" s="61"/>
      <c r="D406" s="61"/>
      <c r="E406" s="61"/>
      <c r="F406" s="62"/>
      <c r="G406" s="62"/>
      <c r="H406" s="63"/>
      <c r="I406" s="64"/>
      <c r="J406" s="63"/>
      <c r="K406" s="64"/>
      <c r="L406" s="90" t="str">
        <f t="shared" ref="L406:L469" si="36">IF(B406="","",COUNTIFS(F406:K406,"Ja"))</f>
        <v/>
      </c>
      <c r="M406" s="66"/>
      <c r="N406" s="63" t="str">
        <f t="shared" si="33"/>
        <v/>
      </c>
      <c r="O406" s="63" t="str">
        <f t="shared" si="34"/>
        <v/>
      </c>
      <c r="P406" s="61" t="str">
        <f t="shared" si="35"/>
        <v/>
      </c>
      <c r="W406" s="90" t="str">
        <f>IF('2. Aanbestedingen'!$B406="","",COUNTIFS('2. Aanbestedingen'!$Q406:$V406,"Toegepast (eis)")+COUNTIFS('2. Aanbestedingen'!$Q406:$V406,"Toegepast (wens)"))</f>
        <v/>
      </c>
      <c r="X406" s="97" t="str">
        <f t="shared" si="32"/>
        <v/>
      </c>
    </row>
    <row r="407" spans="2:24" x14ac:dyDescent="0.2">
      <c r="B407" s="60"/>
      <c r="C407" s="61"/>
      <c r="D407" s="61"/>
      <c r="E407" s="61"/>
      <c r="F407" s="62"/>
      <c r="G407" s="62"/>
      <c r="H407" s="63"/>
      <c r="I407" s="64"/>
      <c r="J407" s="63"/>
      <c r="K407" s="64"/>
      <c r="L407" s="90" t="str">
        <f t="shared" si="36"/>
        <v/>
      </c>
      <c r="M407" s="66"/>
      <c r="N407" s="63" t="str">
        <f t="shared" si="33"/>
        <v/>
      </c>
      <c r="O407" s="63" t="str">
        <f t="shared" si="34"/>
        <v/>
      </c>
      <c r="P407" s="61" t="str">
        <f t="shared" si="35"/>
        <v/>
      </c>
      <c r="W407" s="90" t="str">
        <f>IF('2. Aanbestedingen'!$B407="","",COUNTIFS('2. Aanbestedingen'!$Q407:$V407,"Toegepast (eis)")+COUNTIFS('2. Aanbestedingen'!$Q407:$V407,"Toegepast (wens)"))</f>
        <v/>
      </c>
      <c r="X407" s="97" t="str">
        <f t="shared" si="32"/>
        <v/>
      </c>
    </row>
    <row r="408" spans="2:24" x14ac:dyDescent="0.2">
      <c r="B408" s="60"/>
      <c r="C408" s="61"/>
      <c r="D408" s="61"/>
      <c r="E408" s="61"/>
      <c r="F408" s="62"/>
      <c r="G408" s="62"/>
      <c r="H408" s="63"/>
      <c r="I408" s="64"/>
      <c r="J408" s="63"/>
      <c r="K408" s="64"/>
      <c r="L408" s="90" t="str">
        <f t="shared" si="36"/>
        <v/>
      </c>
      <c r="M408" s="66"/>
      <c r="N408" s="63" t="str">
        <f t="shared" si="33"/>
        <v/>
      </c>
      <c r="O408" s="63" t="str">
        <f t="shared" si="34"/>
        <v/>
      </c>
      <c r="P408" s="61" t="str">
        <f t="shared" si="35"/>
        <v/>
      </c>
      <c r="W408" s="90" t="str">
        <f>IF('2. Aanbestedingen'!$B408="","",COUNTIFS('2. Aanbestedingen'!$Q408:$V408,"Toegepast (eis)")+COUNTIFS('2. Aanbestedingen'!$Q408:$V408,"Toegepast (wens)"))</f>
        <v/>
      </c>
      <c r="X408" s="97" t="str">
        <f t="shared" si="32"/>
        <v/>
      </c>
    </row>
    <row r="409" spans="2:24" x14ac:dyDescent="0.2">
      <c r="B409" s="60"/>
      <c r="C409" s="61"/>
      <c r="D409" s="61"/>
      <c r="E409" s="61"/>
      <c r="F409" s="62"/>
      <c r="G409" s="62"/>
      <c r="H409" s="63"/>
      <c r="I409" s="64"/>
      <c r="J409" s="63"/>
      <c r="K409" s="64"/>
      <c r="L409" s="90" t="str">
        <f t="shared" si="36"/>
        <v/>
      </c>
      <c r="M409" s="66"/>
      <c r="N409" s="63" t="str">
        <f t="shared" si="33"/>
        <v/>
      </c>
      <c r="O409" s="63" t="str">
        <f t="shared" si="34"/>
        <v/>
      </c>
      <c r="P409" s="61" t="str">
        <f t="shared" si="35"/>
        <v/>
      </c>
      <c r="W409" s="90" t="str">
        <f>IF('2. Aanbestedingen'!$B409="","",COUNTIFS('2. Aanbestedingen'!$Q409:$V409,"Toegepast (eis)")+COUNTIFS('2. Aanbestedingen'!$Q409:$V409,"Toegepast (wens)"))</f>
        <v/>
      </c>
      <c r="X409" s="97" t="str">
        <f t="shared" si="32"/>
        <v/>
      </c>
    </row>
    <row r="410" spans="2:24" x14ac:dyDescent="0.2">
      <c r="B410" s="60"/>
      <c r="C410" s="61"/>
      <c r="D410" s="61"/>
      <c r="E410" s="61"/>
      <c r="F410" s="62"/>
      <c r="G410" s="62"/>
      <c r="H410" s="63"/>
      <c r="I410" s="64"/>
      <c r="J410" s="63"/>
      <c r="K410" s="64"/>
      <c r="L410" s="90" t="str">
        <f t="shared" si="36"/>
        <v/>
      </c>
      <c r="M410" s="66"/>
      <c r="N410" s="63" t="str">
        <f t="shared" si="33"/>
        <v/>
      </c>
      <c r="O410" s="63" t="str">
        <f t="shared" si="34"/>
        <v/>
      </c>
      <c r="P410" s="61" t="str">
        <f t="shared" si="35"/>
        <v/>
      </c>
      <c r="W410" s="90" t="str">
        <f>IF('2. Aanbestedingen'!$B410="","",COUNTIFS('2. Aanbestedingen'!$Q410:$V410,"Toegepast (eis)")+COUNTIFS('2. Aanbestedingen'!$Q410:$V410,"Toegepast (wens)"))</f>
        <v/>
      </c>
      <c r="X410" s="97" t="str">
        <f t="shared" si="32"/>
        <v/>
      </c>
    </row>
    <row r="411" spans="2:24" x14ac:dyDescent="0.2">
      <c r="B411" s="60"/>
      <c r="C411" s="61"/>
      <c r="D411" s="61"/>
      <c r="E411" s="61"/>
      <c r="F411" s="62"/>
      <c r="G411" s="62"/>
      <c r="H411" s="63"/>
      <c r="I411" s="64"/>
      <c r="J411" s="63"/>
      <c r="K411" s="64"/>
      <c r="L411" s="90" t="str">
        <f t="shared" si="36"/>
        <v/>
      </c>
      <c r="M411" s="66"/>
      <c r="N411" s="63" t="str">
        <f t="shared" si="33"/>
        <v/>
      </c>
      <c r="O411" s="63" t="str">
        <f t="shared" si="34"/>
        <v/>
      </c>
      <c r="P411" s="61" t="str">
        <f t="shared" si="35"/>
        <v/>
      </c>
      <c r="W411" s="90" t="str">
        <f>IF('2. Aanbestedingen'!$B411="","",COUNTIFS('2. Aanbestedingen'!$Q411:$V411,"Toegepast (eis)")+COUNTIFS('2. Aanbestedingen'!$Q411:$V411,"Toegepast (wens)"))</f>
        <v/>
      </c>
      <c r="X411" s="97" t="str">
        <f t="shared" si="32"/>
        <v/>
      </c>
    </row>
    <row r="412" spans="2:24" x14ac:dyDescent="0.2">
      <c r="B412" s="60"/>
      <c r="C412" s="61"/>
      <c r="D412" s="61"/>
      <c r="E412" s="61"/>
      <c r="F412" s="62"/>
      <c r="G412" s="62"/>
      <c r="H412" s="63"/>
      <c r="I412" s="64"/>
      <c r="J412" s="63"/>
      <c r="K412" s="64"/>
      <c r="L412" s="90" t="str">
        <f t="shared" si="36"/>
        <v/>
      </c>
      <c r="M412" s="66"/>
      <c r="N412" s="63" t="str">
        <f t="shared" si="33"/>
        <v/>
      </c>
      <c r="O412" s="63" t="str">
        <f t="shared" si="34"/>
        <v/>
      </c>
      <c r="P412" s="61" t="str">
        <f t="shared" si="35"/>
        <v/>
      </c>
      <c r="W412" s="90" t="str">
        <f>IF('2. Aanbestedingen'!$B412="","",COUNTIFS('2. Aanbestedingen'!$Q412:$V412,"Toegepast (eis)")+COUNTIFS('2. Aanbestedingen'!$Q412:$V412,"Toegepast (wens)"))</f>
        <v/>
      </c>
      <c r="X412" s="97" t="str">
        <f t="shared" si="32"/>
        <v/>
      </c>
    </row>
    <row r="413" spans="2:24" x14ac:dyDescent="0.2">
      <c r="B413" s="60"/>
      <c r="C413" s="61"/>
      <c r="D413" s="61"/>
      <c r="E413" s="61"/>
      <c r="F413" s="62"/>
      <c r="G413" s="62"/>
      <c r="H413" s="63"/>
      <c r="I413" s="64"/>
      <c r="J413" s="63"/>
      <c r="K413" s="64"/>
      <c r="L413" s="90" t="str">
        <f t="shared" si="36"/>
        <v/>
      </c>
      <c r="M413" s="66"/>
      <c r="N413" s="63" t="str">
        <f t="shared" si="33"/>
        <v/>
      </c>
      <c r="O413" s="63" t="str">
        <f t="shared" si="34"/>
        <v/>
      </c>
      <c r="P413" s="61" t="str">
        <f t="shared" si="35"/>
        <v/>
      </c>
      <c r="W413" s="90" t="str">
        <f>IF('2. Aanbestedingen'!$B413="","",COUNTIFS('2. Aanbestedingen'!$Q413:$V413,"Toegepast (eis)")+COUNTIFS('2. Aanbestedingen'!$Q413:$V413,"Toegepast (wens)"))</f>
        <v/>
      </c>
      <c r="X413" s="97" t="str">
        <f t="shared" si="32"/>
        <v/>
      </c>
    </row>
    <row r="414" spans="2:24" x14ac:dyDescent="0.2">
      <c r="B414" s="60"/>
      <c r="C414" s="61"/>
      <c r="D414" s="61"/>
      <c r="E414" s="61"/>
      <c r="F414" s="62"/>
      <c r="G414" s="62"/>
      <c r="H414" s="63"/>
      <c r="I414" s="64"/>
      <c r="J414" s="63"/>
      <c r="K414" s="64"/>
      <c r="L414" s="90" t="str">
        <f t="shared" si="36"/>
        <v/>
      </c>
      <c r="M414" s="66"/>
      <c r="N414" s="63" t="str">
        <f t="shared" si="33"/>
        <v/>
      </c>
      <c r="O414" s="63" t="str">
        <f t="shared" si="34"/>
        <v/>
      </c>
      <c r="P414" s="61" t="str">
        <f t="shared" si="35"/>
        <v/>
      </c>
      <c r="W414" s="90" t="str">
        <f>IF('2. Aanbestedingen'!$B414="","",COUNTIFS('2. Aanbestedingen'!$Q414:$V414,"Toegepast (eis)")+COUNTIFS('2. Aanbestedingen'!$Q414:$V414,"Toegepast (wens)"))</f>
        <v/>
      </c>
      <c r="X414" s="97" t="str">
        <f t="shared" si="32"/>
        <v/>
      </c>
    </row>
    <row r="415" spans="2:24" x14ac:dyDescent="0.2">
      <c r="B415" s="60"/>
      <c r="C415" s="61"/>
      <c r="D415" s="61"/>
      <c r="E415" s="61"/>
      <c r="F415" s="62"/>
      <c r="G415" s="62"/>
      <c r="H415" s="63"/>
      <c r="I415" s="64"/>
      <c r="J415" s="63"/>
      <c r="K415" s="64"/>
      <c r="L415" s="90" t="str">
        <f t="shared" si="36"/>
        <v/>
      </c>
      <c r="M415" s="66"/>
      <c r="N415" s="63" t="str">
        <f t="shared" si="33"/>
        <v/>
      </c>
      <c r="O415" s="63" t="str">
        <f t="shared" si="34"/>
        <v/>
      </c>
      <c r="P415" s="61" t="str">
        <f t="shared" si="35"/>
        <v/>
      </c>
      <c r="W415" s="90" t="str">
        <f>IF('2. Aanbestedingen'!$B415="","",COUNTIFS('2. Aanbestedingen'!$Q415:$V415,"Toegepast (eis)")+COUNTIFS('2. Aanbestedingen'!$Q415:$V415,"Toegepast (wens)"))</f>
        <v/>
      </c>
      <c r="X415" s="97" t="str">
        <f t="shared" si="32"/>
        <v/>
      </c>
    </row>
    <row r="416" spans="2:24" x14ac:dyDescent="0.2">
      <c r="B416" s="60"/>
      <c r="C416" s="61"/>
      <c r="D416" s="61"/>
      <c r="E416" s="61"/>
      <c r="F416" s="62"/>
      <c r="G416" s="62"/>
      <c r="H416" s="63"/>
      <c r="I416" s="64"/>
      <c r="J416" s="63"/>
      <c r="K416" s="64"/>
      <c r="L416" s="90" t="str">
        <f t="shared" si="36"/>
        <v/>
      </c>
      <c r="M416" s="66"/>
      <c r="N416" s="63" t="str">
        <f t="shared" si="33"/>
        <v/>
      </c>
      <c r="O416" s="63" t="str">
        <f t="shared" si="34"/>
        <v/>
      </c>
      <c r="P416" s="61" t="str">
        <f t="shared" si="35"/>
        <v/>
      </c>
      <c r="W416" s="90" t="str">
        <f>IF('2. Aanbestedingen'!$B416="","",COUNTIFS('2. Aanbestedingen'!$Q416:$V416,"Toegepast (eis)")+COUNTIFS('2. Aanbestedingen'!$Q416:$V416,"Toegepast (wens)"))</f>
        <v/>
      </c>
      <c r="X416" s="97" t="str">
        <f t="shared" si="32"/>
        <v/>
      </c>
    </row>
    <row r="417" spans="2:24" x14ac:dyDescent="0.2">
      <c r="B417" s="60"/>
      <c r="C417" s="61"/>
      <c r="D417" s="61"/>
      <c r="E417" s="61"/>
      <c r="F417" s="62"/>
      <c r="G417" s="62"/>
      <c r="H417" s="63"/>
      <c r="I417" s="64"/>
      <c r="J417" s="63"/>
      <c r="K417" s="64"/>
      <c r="L417" s="90" t="str">
        <f t="shared" si="36"/>
        <v/>
      </c>
      <c r="M417" s="66"/>
      <c r="N417" s="63" t="str">
        <f t="shared" si="33"/>
        <v/>
      </c>
      <c r="O417" s="63" t="str">
        <f t="shared" si="34"/>
        <v/>
      </c>
      <c r="P417" s="61" t="str">
        <f t="shared" si="35"/>
        <v/>
      </c>
      <c r="W417" s="90" t="str">
        <f>IF('2. Aanbestedingen'!$B417="","",COUNTIFS('2. Aanbestedingen'!$Q417:$V417,"Toegepast (eis)")+COUNTIFS('2. Aanbestedingen'!$Q417:$V417,"Toegepast (wens)"))</f>
        <v/>
      </c>
      <c r="X417" s="97" t="str">
        <f t="shared" si="32"/>
        <v/>
      </c>
    </row>
    <row r="418" spans="2:24" x14ac:dyDescent="0.2">
      <c r="B418" s="60"/>
      <c r="C418" s="61"/>
      <c r="D418" s="61"/>
      <c r="E418" s="61"/>
      <c r="F418" s="62"/>
      <c r="G418" s="62"/>
      <c r="H418" s="63"/>
      <c r="I418" s="64"/>
      <c r="J418" s="63"/>
      <c r="K418" s="64"/>
      <c r="L418" s="90" t="str">
        <f t="shared" si="36"/>
        <v/>
      </c>
      <c r="M418" s="66"/>
      <c r="N418" s="63" t="str">
        <f t="shared" si="33"/>
        <v/>
      </c>
      <c r="O418" s="63" t="str">
        <f t="shared" si="34"/>
        <v/>
      </c>
      <c r="P418" s="61" t="str">
        <f t="shared" si="35"/>
        <v/>
      </c>
      <c r="W418" s="90" t="str">
        <f>IF('2. Aanbestedingen'!$B418="","",COUNTIFS('2. Aanbestedingen'!$Q418:$V418,"Toegepast (eis)")+COUNTIFS('2. Aanbestedingen'!$Q418:$V418,"Toegepast (wens)"))</f>
        <v/>
      </c>
      <c r="X418" s="97" t="str">
        <f t="shared" si="32"/>
        <v/>
      </c>
    </row>
    <row r="419" spans="2:24" x14ac:dyDescent="0.2">
      <c r="B419" s="60"/>
      <c r="C419" s="61"/>
      <c r="D419" s="61"/>
      <c r="E419" s="61"/>
      <c r="F419" s="62"/>
      <c r="G419" s="62"/>
      <c r="H419" s="63"/>
      <c r="I419" s="64"/>
      <c r="J419" s="63"/>
      <c r="K419" s="64"/>
      <c r="L419" s="90" t="str">
        <f t="shared" si="36"/>
        <v/>
      </c>
      <c r="M419" s="66"/>
      <c r="N419" s="63" t="str">
        <f t="shared" si="33"/>
        <v/>
      </c>
      <c r="O419" s="63" t="str">
        <f t="shared" si="34"/>
        <v/>
      </c>
      <c r="P419" s="61" t="str">
        <f t="shared" si="35"/>
        <v/>
      </c>
      <c r="W419" s="90" t="str">
        <f>IF('2. Aanbestedingen'!$B419="","",COUNTIFS('2. Aanbestedingen'!$Q419:$V419,"Toegepast (eis)")+COUNTIFS('2. Aanbestedingen'!$Q419:$V419,"Toegepast (wens)"))</f>
        <v/>
      </c>
      <c r="X419" s="97" t="str">
        <f t="shared" si="32"/>
        <v/>
      </c>
    </row>
    <row r="420" spans="2:24" x14ac:dyDescent="0.2">
      <c r="B420" s="60"/>
      <c r="C420" s="61"/>
      <c r="D420" s="61"/>
      <c r="E420" s="61"/>
      <c r="F420" s="62"/>
      <c r="G420" s="62"/>
      <c r="H420" s="63"/>
      <c r="I420" s="64"/>
      <c r="J420" s="63"/>
      <c r="K420" s="64"/>
      <c r="L420" s="90" t="str">
        <f t="shared" si="36"/>
        <v/>
      </c>
      <c r="M420" s="66"/>
      <c r="N420" s="63" t="str">
        <f t="shared" si="33"/>
        <v/>
      </c>
      <c r="O420" s="63" t="str">
        <f t="shared" si="34"/>
        <v/>
      </c>
      <c r="P420" s="61" t="str">
        <f t="shared" si="35"/>
        <v/>
      </c>
      <c r="W420" s="90" t="str">
        <f>IF('2. Aanbestedingen'!$B420="","",COUNTIFS('2. Aanbestedingen'!$Q420:$V420,"Toegepast (eis)")+COUNTIFS('2. Aanbestedingen'!$Q420:$V420,"Toegepast (wens)"))</f>
        <v/>
      </c>
      <c r="X420" s="97" t="str">
        <f t="shared" si="32"/>
        <v/>
      </c>
    </row>
    <row r="421" spans="2:24" x14ac:dyDescent="0.2">
      <c r="B421" s="60"/>
      <c r="C421" s="61"/>
      <c r="D421" s="61"/>
      <c r="E421" s="61"/>
      <c r="F421" s="62"/>
      <c r="G421" s="62"/>
      <c r="H421" s="63"/>
      <c r="I421" s="64"/>
      <c r="J421" s="63"/>
      <c r="K421" s="64"/>
      <c r="L421" s="90" t="str">
        <f t="shared" si="36"/>
        <v/>
      </c>
      <c r="M421" s="66"/>
      <c r="N421" s="63" t="str">
        <f t="shared" si="33"/>
        <v/>
      </c>
      <c r="O421" s="63" t="str">
        <f t="shared" si="34"/>
        <v/>
      </c>
      <c r="P421" s="61" t="str">
        <f t="shared" si="35"/>
        <v/>
      </c>
      <c r="W421" s="90" t="str">
        <f>IF('2. Aanbestedingen'!$B421="","",COUNTIFS('2. Aanbestedingen'!$Q421:$V421,"Toegepast (eis)")+COUNTIFS('2. Aanbestedingen'!$Q421:$V421,"Toegepast (wens)"))</f>
        <v/>
      </c>
      <c r="X421" s="97" t="str">
        <f t="shared" si="32"/>
        <v/>
      </c>
    </row>
    <row r="422" spans="2:24" x14ac:dyDescent="0.2">
      <c r="B422" s="60"/>
      <c r="C422" s="61"/>
      <c r="D422" s="61"/>
      <c r="E422" s="61"/>
      <c r="F422" s="62"/>
      <c r="G422" s="62"/>
      <c r="H422" s="63"/>
      <c r="I422" s="64"/>
      <c r="J422" s="63"/>
      <c r="K422" s="64"/>
      <c r="L422" s="90" t="str">
        <f t="shared" si="36"/>
        <v/>
      </c>
      <c r="M422" s="66"/>
      <c r="N422" s="63" t="str">
        <f t="shared" si="33"/>
        <v/>
      </c>
      <c r="O422" s="63" t="str">
        <f t="shared" si="34"/>
        <v/>
      </c>
      <c r="P422" s="61" t="str">
        <f t="shared" si="35"/>
        <v/>
      </c>
      <c r="W422" s="90" t="str">
        <f>IF('2. Aanbestedingen'!$B422="","",COUNTIFS('2. Aanbestedingen'!$Q422:$V422,"Toegepast (eis)")+COUNTIFS('2. Aanbestedingen'!$Q422:$V422,"Toegepast (wens)"))</f>
        <v/>
      </c>
      <c r="X422" s="97" t="str">
        <f t="shared" si="32"/>
        <v/>
      </c>
    </row>
    <row r="423" spans="2:24" x14ac:dyDescent="0.2">
      <c r="B423" s="60"/>
      <c r="C423" s="61"/>
      <c r="D423" s="61"/>
      <c r="E423" s="61"/>
      <c r="F423" s="62"/>
      <c r="G423" s="62"/>
      <c r="H423" s="63"/>
      <c r="I423" s="64"/>
      <c r="J423" s="63"/>
      <c r="K423" s="64"/>
      <c r="L423" s="90" t="str">
        <f t="shared" si="36"/>
        <v/>
      </c>
      <c r="M423" s="66"/>
      <c r="N423" s="63" t="str">
        <f t="shared" si="33"/>
        <v/>
      </c>
      <c r="O423" s="63" t="str">
        <f t="shared" si="34"/>
        <v/>
      </c>
      <c r="P423" s="61" t="str">
        <f t="shared" si="35"/>
        <v/>
      </c>
      <c r="W423" s="90" t="str">
        <f>IF('2. Aanbestedingen'!$B423="","",COUNTIFS('2. Aanbestedingen'!$Q423:$V423,"Toegepast (eis)")+COUNTIFS('2. Aanbestedingen'!$Q423:$V423,"Toegepast (wens)"))</f>
        <v/>
      </c>
      <c r="X423" s="97" t="str">
        <f t="shared" si="32"/>
        <v/>
      </c>
    </row>
    <row r="424" spans="2:24" x14ac:dyDescent="0.2">
      <c r="B424" s="60"/>
      <c r="C424" s="61"/>
      <c r="D424" s="61"/>
      <c r="E424" s="61"/>
      <c r="F424" s="62"/>
      <c r="G424" s="62"/>
      <c r="H424" s="63"/>
      <c r="I424" s="64"/>
      <c r="J424" s="63"/>
      <c r="K424" s="64"/>
      <c r="L424" s="90" t="str">
        <f t="shared" si="36"/>
        <v/>
      </c>
      <c r="M424" s="66"/>
      <c r="N424" s="63" t="str">
        <f t="shared" si="33"/>
        <v/>
      </c>
      <c r="O424" s="63" t="str">
        <f t="shared" si="34"/>
        <v/>
      </c>
      <c r="P424" s="61" t="str">
        <f t="shared" si="35"/>
        <v/>
      </c>
      <c r="W424" s="90" t="str">
        <f>IF('2. Aanbestedingen'!$B424="","",COUNTIFS('2. Aanbestedingen'!$Q424:$V424,"Toegepast (eis)")+COUNTIFS('2. Aanbestedingen'!$Q424:$V424,"Toegepast (wens)"))</f>
        <v/>
      </c>
      <c r="X424" s="97" t="str">
        <f t="shared" si="32"/>
        <v/>
      </c>
    </row>
    <row r="425" spans="2:24" x14ac:dyDescent="0.2">
      <c r="B425" s="60"/>
      <c r="C425" s="61"/>
      <c r="D425" s="61"/>
      <c r="E425" s="61"/>
      <c r="F425" s="62"/>
      <c r="G425" s="62"/>
      <c r="H425" s="63"/>
      <c r="I425" s="64"/>
      <c r="J425" s="63"/>
      <c r="K425" s="64"/>
      <c r="L425" s="90" t="str">
        <f t="shared" si="36"/>
        <v/>
      </c>
      <c r="M425" s="66"/>
      <c r="N425" s="63" t="str">
        <f t="shared" si="33"/>
        <v/>
      </c>
      <c r="O425" s="63" t="str">
        <f t="shared" si="34"/>
        <v/>
      </c>
      <c r="P425" s="61" t="str">
        <f t="shared" si="35"/>
        <v/>
      </c>
      <c r="W425" s="90" t="str">
        <f>IF('2. Aanbestedingen'!$B425="","",COUNTIFS('2. Aanbestedingen'!$Q425:$V425,"Toegepast (eis)")+COUNTIFS('2. Aanbestedingen'!$Q425:$V425,"Toegepast (wens)"))</f>
        <v/>
      </c>
      <c r="X425" s="97" t="str">
        <f t="shared" si="32"/>
        <v/>
      </c>
    </row>
    <row r="426" spans="2:24" x14ac:dyDescent="0.2">
      <c r="B426" s="60"/>
      <c r="C426" s="61"/>
      <c r="D426" s="61"/>
      <c r="E426" s="61"/>
      <c r="F426" s="62"/>
      <c r="G426" s="62"/>
      <c r="H426" s="63"/>
      <c r="I426" s="64"/>
      <c r="J426" s="63"/>
      <c r="K426" s="64"/>
      <c r="L426" s="90" t="str">
        <f t="shared" si="36"/>
        <v/>
      </c>
      <c r="M426" s="66"/>
      <c r="N426" s="63" t="str">
        <f t="shared" si="33"/>
        <v/>
      </c>
      <c r="O426" s="63" t="str">
        <f t="shared" si="34"/>
        <v/>
      </c>
      <c r="P426" s="61" t="str">
        <f t="shared" si="35"/>
        <v/>
      </c>
      <c r="W426" s="90" t="str">
        <f>IF('2. Aanbestedingen'!$B426="","",COUNTIFS('2. Aanbestedingen'!$Q426:$V426,"Toegepast (eis)")+COUNTIFS('2. Aanbestedingen'!$Q426:$V426,"Toegepast (wens)"))</f>
        <v/>
      </c>
      <c r="X426" s="97" t="str">
        <f t="shared" si="32"/>
        <v/>
      </c>
    </row>
    <row r="427" spans="2:24" x14ac:dyDescent="0.2">
      <c r="B427" s="60"/>
      <c r="C427" s="61"/>
      <c r="D427" s="61"/>
      <c r="E427" s="61"/>
      <c r="F427" s="62"/>
      <c r="G427" s="62"/>
      <c r="H427" s="63"/>
      <c r="I427" s="64"/>
      <c r="J427" s="63"/>
      <c r="K427" s="64"/>
      <c r="L427" s="90" t="str">
        <f t="shared" si="36"/>
        <v/>
      </c>
      <c r="M427" s="66"/>
      <c r="N427" s="63" t="str">
        <f t="shared" si="33"/>
        <v/>
      </c>
      <c r="O427" s="63" t="str">
        <f t="shared" si="34"/>
        <v/>
      </c>
      <c r="P427" s="61" t="str">
        <f t="shared" si="35"/>
        <v/>
      </c>
      <c r="W427" s="90" t="str">
        <f>IF('2. Aanbestedingen'!$B427="","",COUNTIFS('2. Aanbestedingen'!$Q427:$V427,"Toegepast (eis)")+COUNTIFS('2. Aanbestedingen'!$Q427:$V427,"Toegepast (wens)"))</f>
        <v/>
      </c>
      <c r="X427" s="97" t="str">
        <f t="shared" si="32"/>
        <v/>
      </c>
    </row>
    <row r="428" spans="2:24" x14ac:dyDescent="0.2">
      <c r="B428" s="60"/>
      <c r="C428" s="61"/>
      <c r="D428" s="61"/>
      <c r="E428" s="61"/>
      <c r="F428" s="62"/>
      <c r="G428" s="62"/>
      <c r="H428" s="63"/>
      <c r="I428" s="64"/>
      <c r="J428" s="63"/>
      <c r="K428" s="64"/>
      <c r="L428" s="90" t="str">
        <f t="shared" si="36"/>
        <v/>
      </c>
      <c r="M428" s="66"/>
      <c r="N428" s="63" t="str">
        <f t="shared" si="33"/>
        <v/>
      </c>
      <c r="O428" s="63" t="str">
        <f t="shared" si="34"/>
        <v/>
      </c>
      <c r="P428" s="61" t="str">
        <f t="shared" si="35"/>
        <v/>
      </c>
      <c r="W428" s="90" t="str">
        <f>IF('2. Aanbestedingen'!$B428="","",COUNTIFS('2. Aanbestedingen'!$Q428:$V428,"Toegepast (eis)")+COUNTIFS('2. Aanbestedingen'!$Q428:$V428,"Toegepast (wens)"))</f>
        <v/>
      </c>
      <c r="X428" s="97" t="str">
        <f t="shared" si="32"/>
        <v/>
      </c>
    </row>
    <row r="429" spans="2:24" x14ac:dyDescent="0.2">
      <c r="B429" s="60"/>
      <c r="C429" s="61"/>
      <c r="D429" s="61"/>
      <c r="E429" s="61"/>
      <c r="F429" s="62"/>
      <c r="G429" s="62"/>
      <c r="H429" s="63"/>
      <c r="I429" s="64"/>
      <c r="J429" s="63"/>
      <c r="K429" s="64"/>
      <c r="L429" s="90" t="str">
        <f t="shared" si="36"/>
        <v/>
      </c>
      <c r="M429" s="66"/>
      <c r="N429" s="63" t="str">
        <f t="shared" si="33"/>
        <v/>
      </c>
      <c r="O429" s="63" t="str">
        <f t="shared" si="34"/>
        <v/>
      </c>
      <c r="P429" s="61" t="str">
        <f t="shared" si="35"/>
        <v/>
      </c>
      <c r="W429" s="90" t="str">
        <f>IF('2. Aanbestedingen'!$B429="","",COUNTIFS('2. Aanbestedingen'!$Q429:$V429,"Toegepast (eis)")+COUNTIFS('2. Aanbestedingen'!$Q429:$V429,"Toegepast (wens)"))</f>
        <v/>
      </c>
      <c r="X429" s="97" t="str">
        <f t="shared" si="32"/>
        <v/>
      </c>
    </row>
    <row r="430" spans="2:24" x14ac:dyDescent="0.2">
      <c r="B430" s="60"/>
      <c r="C430" s="61"/>
      <c r="D430" s="61"/>
      <c r="E430" s="61"/>
      <c r="F430" s="62"/>
      <c r="G430" s="62"/>
      <c r="H430" s="63"/>
      <c r="I430" s="64"/>
      <c r="J430" s="63"/>
      <c r="K430" s="64"/>
      <c r="L430" s="90" t="str">
        <f t="shared" si="36"/>
        <v/>
      </c>
      <c r="M430" s="66"/>
      <c r="N430" s="63" t="str">
        <f t="shared" si="33"/>
        <v/>
      </c>
      <c r="O430" s="63" t="str">
        <f t="shared" si="34"/>
        <v/>
      </c>
      <c r="P430" s="61" t="str">
        <f t="shared" si="35"/>
        <v/>
      </c>
      <c r="W430" s="90" t="str">
        <f>IF('2. Aanbestedingen'!$B430="","",COUNTIFS('2. Aanbestedingen'!$Q430:$V430,"Toegepast (eis)")+COUNTIFS('2. Aanbestedingen'!$Q430:$V430,"Toegepast (wens)"))</f>
        <v/>
      </c>
      <c r="X430" s="97" t="str">
        <f t="shared" si="32"/>
        <v/>
      </c>
    </row>
    <row r="431" spans="2:24" x14ac:dyDescent="0.2">
      <c r="B431" s="60"/>
      <c r="C431" s="61"/>
      <c r="D431" s="61"/>
      <c r="E431" s="61"/>
      <c r="F431" s="62"/>
      <c r="G431" s="62"/>
      <c r="H431" s="63"/>
      <c r="I431" s="64"/>
      <c r="J431" s="63"/>
      <c r="K431" s="64"/>
      <c r="L431" s="90" t="str">
        <f t="shared" si="36"/>
        <v/>
      </c>
      <c r="M431" s="66"/>
      <c r="N431" s="63" t="str">
        <f t="shared" si="33"/>
        <v/>
      </c>
      <c r="O431" s="63" t="str">
        <f t="shared" si="34"/>
        <v/>
      </c>
      <c r="P431" s="61" t="str">
        <f t="shared" si="35"/>
        <v/>
      </c>
      <c r="W431" s="90" t="str">
        <f>IF('2. Aanbestedingen'!$B431="","",COUNTIFS('2. Aanbestedingen'!$Q431:$V431,"Toegepast (eis)")+COUNTIFS('2. Aanbestedingen'!$Q431:$V431,"Toegepast (wens)"))</f>
        <v/>
      </c>
      <c r="X431" s="97" t="str">
        <f t="shared" si="32"/>
        <v/>
      </c>
    </row>
    <row r="432" spans="2:24" x14ac:dyDescent="0.2">
      <c r="B432" s="60"/>
      <c r="C432" s="61"/>
      <c r="D432" s="61"/>
      <c r="E432" s="61"/>
      <c r="F432" s="62"/>
      <c r="G432" s="62"/>
      <c r="H432" s="63"/>
      <c r="I432" s="64"/>
      <c r="J432" s="63"/>
      <c r="K432" s="64"/>
      <c r="L432" s="90" t="str">
        <f t="shared" si="36"/>
        <v/>
      </c>
      <c r="M432" s="66"/>
      <c r="N432" s="63" t="str">
        <f t="shared" si="33"/>
        <v/>
      </c>
      <c r="O432" s="63" t="str">
        <f t="shared" si="34"/>
        <v/>
      </c>
      <c r="P432" s="61" t="str">
        <f t="shared" si="35"/>
        <v/>
      </c>
      <c r="W432" s="90" t="str">
        <f>IF('2. Aanbestedingen'!$B432="","",COUNTIFS('2. Aanbestedingen'!$Q432:$V432,"Toegepast (eis)")+COUNTIFS('2. Aanbestedingen'!$Q432:$V432,"Toegepast (wens)"))</f>
        <v/>
      </c>
      <c r="X432" s="97" t="str">
        <f t="shared" si="32"/>
        <v/>
      </c>
    </row>
    <row r="433" spans="2:24" x14ac:dyDescent="0.2">
      <c r="B433" s="60"/>
      <c r="C433" s="61"/>
      <c r="D433" s="61"/>
      <c r="E433" s="61"/>
      <c r="F433" s="62"/>
      <c r="G433" s="62"/>
      <c r="H433" s="63"/>
      <c r="I433" s="64"/>
      <c r="J433" s="63"/>
      <c r="K433" s="64"/>
      <c r="L433" s="90" t="str">
        <f t="shared" si="36"/>
        <v/>
      </c>
      <c r="M433" s="66"/>
      <c r="N433" s="63" t="str">
        <f t="shared" si="33"/>
        <v/>
      </c>
      <c r="O433" s="63" t="str">
        <f t="shared" si="34"/>
        <v/>
      </c>
      <c r="P433" s="61" t="str">
        <f t="shared" si="35"/>
        <v/>
      </c>
      <c r="W433" s="90" t="str">
        <f>IF('2. Aanbestedingen'!$B433="","",COUNTIFS('2. Aanbestedingen'!$Q433:$V433,"Toegepast (eis)")+COUNTIFS('2. Aanbestedingen'!$Q433:$V433,"Toegepast (wens)"))</f>
        <v/>
      </c>
      <c r="X433" s="97" t="str">
        <f t="shared" si="32"/>
        <v/>
      </c>
    </row>
    <row r="434" spans="2:24" x14ac:dyDescent="0.2">
      <c r="B434" s="60"/>
      <c r="C434" s="61"/>
      <c r="D434" s="61"/>
      <c r="E434" s="61"/>
      <c r="F434" s="62"/>
      <c r="G434" s="62"/>
      <c r="H434" s="63"/>
      <c r="I434" s="64"/>
      <c r="J434" s="63"/>
      <c r="K434" s="64"/>
      <c r="L434" s="90" t="str">
        <f t="shared" si="36"/>
        <v/>
      </c>
      <c r="M434" s="66"/>
      <c r="N434" s="63" t="str">
        <f t="shared" si="33"/>
        <v/>
      </c>
      <c r="O434" s="63" t="str">
        <f t="shared" si="34"/>
        <v/>
      </c>
      <c r="P434" s="61" t="str">
        <f t="shared" si="35"/>
        <v/>
      </c>
      <c r="W434" s="90" t="str">
        <f>IF('2. Aanbestedingen'!$B434="","",COUNTIFS('2. Aanbestedingen'!$Q434:$V434,"Toegepast (eis)")+COUNTIFS('2. Aanbestedingen'!$Q434:$V434,"Toegepast (wens)"))</f>
        <v/>
      </c>
      <c r="X434" s="97" t="str">
        <f t="shared" si="32"/>
        <v/>
      </c>
    </row>
    <row r="435" spans="2:24" x14ac:dyDescent="0.2">
      <c r="B435" s="60"/>
      <c r="C435" s="61"/>
      <c r="D435" s="61"/>
      <c r="E435" s="61"/>
      <c r="F435" s="62"/>
      <c r="G435" s="62"/>
      <c r="H435" s="63"/>
      <c r="I435" s="64"/>
      <c r="J435" s="63"/>
      <c r="K435" s="64"/>
      <c r="L435" s="90" t="str">
        <f t="shared" si="36"/>
        <v/>
      </c>
      <c r="M435" s="66"/>
      <c r="N435" s="63" t="str">
        <f t="shared" si="33"/>
        <v/>
      </c>
      <c r="O435" s="63" t="str">
        <f t="shared" si="34"/>
        <v/>
      </c>
      <c r="P435" s="61" t="str">
        <f t="shared" si="35"/>
        <v/>
      </c>
      <c r="W435" s="90" t="str">
        <f>IF('2. Aanbestedingen'!$B435="","",COUNTIFS('2. Aanbestedingen'!$Q435:$V435,"Toegepast (eis)")+COUNTIFS('2. Aanbestedingen'!$Q435:$V435,"Toegepast (wens)"))</f>
        <v/>
      </c>
      <c r="X435" s="97" t="str">
        <f t="shared" si="32"/>
        <v/>
      </c>
    </row>
    <row r="436" spans="2:24" x14ac:dyDescent="0.2">
      <c r="B436" s="60"/>
      <c r="C436" s="61"/>
      <c r="D436" s="61"/>
      <c r="E436" s="61"/>
      <c r="F436" s="62"/>
      <c r="G436" s="62"/>
      <c r="H436" s="63"/>
      <c r="I436" s="64"/>
      <c r="J436" s="63"/>
      <c r="K436" s="64"/>
      <c r="L436" s="90" t="str">
        <f t="shared" si="36"/>
        <v/>
      </c>
      <c r="M436" s="66"/>
      <c r="N436" s="63" t="str">
        <f t="shared" si="33"/>
        <v/>
      </c>
      <c r="O436" s="63" t="str">
        <f t="shared" si="34"/>
        <v/>
      </c>
      <c r="P436" s="61" t="str">
        <f t="shared" si="35"/>
        <v/>
      </c>
      <c r="W436" s="90" t="str">
        <f>IF('2. Aanbestedingen'!$B436="","",COUNTIFS('2. Aanbestedingen'!$Q436:$V436,"Toegepast (eis)")+COUNTIFS('2. Aanbestedingen'!$Q436:$V436,"Toegepast (wens)"))</f>
        <v/>
      </c>
      <c r="X436" s="97" t="str">
        <f t="shared" si="32"/>
        <v/>
      </c>
    </row>
    <row r="437" spans="2:24" x14ac:dyDescent="0.2">
      <c r="B437" s="60"/>
      <c r="C437" s="61"/>
      <c r="D437" s="61"/>
      <c r="E437" s="61"/>
      <c r="F437" s="62"/>
      <c r="G437" s="62"/>
      <c r="H437" s="63"/>
      <c r="I437" s="64"/>
      <c r="J437" s="63"/>
      <c r="K437" s="64"/>
      <c r="L437" s="90" t="str">
        <f t="shared" si="36"/>
        <v/>
      </c>
      <c r="M437" s="66"/>
      <c r="N437" s="63" t="str">
        <f t="shared" si="33"/>
        <v/>
      </c>
      <c r="O437" s="63" t="str">
        <f t="shared" si="34"/>
        <v/>
      </c>
      <c r="P437" s="61" t="str">
        <f t="shared" si="35"/>
        <v/>
      </c>
      <c r="W437" s="90" t="str">
        <f>IF('2. Aanbestedingen'!$B437="","",COUNTIFS('2. Aanbestedingen'!$Q437:$V437,"Toegepast (eis)")+COUNTIFS('2. Aanbestedingen'!$Q437:$V437,"Toegepast (wens)"))</f>
        <v/>
      </c>
      <c r="X437" s="97" t="str">
        <f t="shared" si="32"/>
        <v/>
      </c>
    </row>
    <row r="438" spans="2:24" x14ac:dyDescent="0.2">
      <c r="B438" s="60"/>
      <c r="C438" s="61"/>
      <c r="D438" s="61"/>
      <c r="E438" s="61"/>
      <c r="F438" s="62"/>
      <c r="G438" s="62"/>
      <c r="H438" s="63"/>
      <c r="I438" s="64"/>
      <c r="J438" s="63"/>
      <c r="K438" s="64"/>
      <c r="L438" s="90" t="str">
        <f t="shared" si="36"/>
        <v/>
      </c>
      <c r="M438" s="66"/>
      <c r="N438" s="63" t="str">
        <f t="shared" si="33"/>
        <v/>
      </c>
      <c r="O438" s="63" t="str">
        <f t="shared" si="34"/>
        <v/>
      </c>
      <c r="P438" s="61" t="str">
        <f t="shared" si="35"/>
        <v/>
      </c>
      <c r="W438" s="90" t="str">
        <f>IF('2. Aanbestedingen'!$B438="","",COUNTIFS('2. Aanbestedingen'!$Q438:$V438,"Toegepast (eis)")+COUNTIFS('2. Aanbestedingen'!$Q438:$V438,"Toegepast (wens)"))</f>
        <v/>
      </c>
      <c r="X438" s="97" t="str">
        <f t="shared" si="32"/>
        <v/>
      </c>
    </row>
    <row r="439" spans="2:24" x14ac:dyDescent="0.2">
      <c r="B439" s="60"/>
      <c r="C439" s="61"/>
      <c r="D439" s="61"/>
      <c r="E439" s="61"/>
      <c r="F439" s="62"/>
      <c r="G439" s="62"/>
      <c r="H439" s="63"/>
      <c r="I439" s="64"/>
      <c r="J439" s="63"/>
      <c r="K439" s="64"/>
      <c r="L439" s="90" t="str">
        <f t="shared" si="36"/>
        <v/>
      </c>
      <c r="M439" s="66"/>
      <c r="N439" s="63" t="str">
        <f t="shared" si="33"/>
        <v/>
      </c>
      <c r="O439" s="63" t="str">
        <f t="shared" si="34"/>
        <v/>
      </c>
      <c r="P439" s="61" t="str">
        <f t="shared" si="35"/>
        <v/>
      </c>
      <c r="W439" s="90" t="str">
        <f>IF('2. Aanbestedingen'!$B439="","",COUNTIFS('2. Aanbestedingen'!$Q439:$V439,"Toegepast (eis)")+COUNTIFS('2. Aanbestedingen'!$Q439:$V439,"Toegepast (wens)"))</f>
        <v/>
      </c>
      <c r="X439" s="97" t="str">
        <f t="shared" si="32"/>
        <v/>
      </c>
    </row>
    <row r="440" spans="2:24" x14ac:dyDescent="0.2">
      <c r="B440" s="60"/>
      <c r="C440" s="61"/>
      <c r="D440" s="61"/>
      <c r="E440" s="61"/>
      <c r="F440" s="62"/>
      <c r="G440" s="62"/>
      <c r="H440" s="63"/>
      <c r="I440" s="64"/>
      <c r="J440" s="63"/>
      <c r="K440" s="64"/>
      <c r="L440" s="90" t="str">
        <f t="shared" si="36"/>
        <v/>
      </c>
      <c r="M440" s="66"/>
      <c r="N440" s="63" t="str">
        <f t="shared" si="33"/>
        <v/>
      </c>
      <c r="O440" s="63" t="str">
        <f t="shared" si="34"/>
        <v/>
      </c>
      <c r="P440" s="61" t="str">
        <f t="shared" si="35"/>
        <v/>
      </c>
      <c r="W440" s="90" t="str">
        <f>IF('2. Aanbestedingen'!$B440="","",COUNTIFS('2. Aanbestedingen'!$Q440:$V440,"Toegepast (eis)")+COUNTIFS('2. Aanbestedingen'!$Q440:$V440,"Toegepast (wens)"))</f>
        <v/>
      </c>
      <c r="X440" s="97" t="str">
        <f t="shared" si="32"/>
        <v/>
      </c>
    </row>
    <row r="441" spans="2:24" x14ac:dyDescent="0.2">
      <c r="B441" s="60"/>
      <c r="C441" s="61"/>
      <c r="D441" s="61"/>
      <c r="E441" s="61"/>
      <c r="F441" s="62"/>
      <c r="G441" s="62"/>
      <c r="H441" s="63"/>
      <c r="I441" s="64"/>
      <c r="J441" s="63"/>
      <c r="K441" s="64"/>
      <c r="L441" s="90" t="str">
        <f t="shared" si="36"/>
        <v/>
      </c>
      <c r="M441" s="66"/>
      <c r="N441" s="63" t="str">
        <f t="shared" si="33"/>
        <v/>
      </c>
      <c r="O441" s="63" t="str">
        <f t="shared" si="34"/>
        <v/>
      </c>
      <c r="P441" s="61" t="str">
        <f t="shared" si="35"/>
        <v/>
      </c>
      <c r="W441" s="90" t="str">
        <f>IF('2. Aanbestedingen'!$B441="","",COUNTIFS('2. Aanbestedingen'!$Q441:$V441,"Toegepast (eis)")+COUNTIFS('2. Aanbestedingen'!$Q441:$V441,"Toegepast (wens)"))</f>
        <v/>
      </c>
      <c r="X441" s="97" t="str">
        <f t="shared" si="32"/>
        <v/>
      </c>
    </row>
    <row r="442" spans="2:24" x14ac:dyDescent="0.2">
      <c r="B442" s="60"/>
      <c r="C442" s="61"/>
      <c r="D442" s="61"/>
      <c r="E442" s="61"/>
      <c r="F442" s="62"/>
      <c r="G442" s="62"/>
      <c r="H442" s="63"/>
      <c r="I442" s="64"/>
      <c r="J442" s="63"/>
      <c r="K442" s="64"/>
      <c r="L442" s="90" t="str">
        <f t="shared" si="36"/>
        <v/>
      </c>
      <c r="M442" s="66"/>
      <c r="N442" s="63" t="str">
        <f t="shared" si="33"/>
        <v/>
      </c>
      <c r="O442" s="63" t="str">
        <f t="shared" si="34"/>
        <v/>
      </c>
      <c r="P442" s="61" t="str">
        <f t="shared" si="35"/>
        <v/>
      </c>
      <c r="W442" s="90" t="str">
        <f>IF('2. Aanbestedingen'!$B442="","",COUNTIFS('2. Aanbestedingen'!$Q442:$V442,"Toegepast (eis)")+COUNTIFS('2. Aanbestedingen'!$Q442:$V442,"Toegepast (wens)"))</f>
        <v/>
      </c>
      <c r="X442" s="97" t="str">
        <f t="shared" si="32"/>
        <v/>
      </c>
    </row>
    <row r="443" spans="2:24" x14ac:dyDescent="0.2">
      <c r="B443" s="60"/>
      <c r="C443" s="61"/>
      <c r="D443" s="61"/>
      <c r="E443" s="61"/>
      <c r="F443" s="62"/>
      <c r="G443" s="62"/>
      <c r="H443" s="63"/>
      <c r="I443" s="64"/>
      <c r="J443" s="63"/>
      <c r="K443" s="64"/>
      <c r="L443" s="90" t="str">
        <f t="shared" si="36"/>
        <v/>
      </c>
      <c r="M443" s="66"/>
      <c r="N443" s="63" t="str">
        <f t="shared" si="33"/>
        <v/>
      </c>
      <c r="O443" s="63" t="str">
        <f t="shared" si="34"/>
        <v/>
      </c>
      <c r="P443" s="61" t="str">
        <f t="shared" si="35"/>
        <v/>
      </c>
      <c r="W443" s="90" t="str">
        <f>IF('2. Aanbestedingen'!$B443="","",COUNTIFS('2. Aanbestedingen'!$Q443:$V443,"Toegepast (eis)")+COUNTIFS('2. Aanbestedingen'!$Q443:$V443,"Toegepast (wens)"))</f>
        <v/>
      </c>
      <c r="X443" s="97" t="str">
        <f t="shared" si="32"/>
        <v/>
      </c>
    </row>
    <row r="444" spans="2:24" x14ac:dyDescent="0.2">
      <c r="B444" s="60"/>
      <c r="C444" s="61"/>
      <c r="D444" s="61"/>
      <c r="E444" s="61"/>
      <c r="F444" s="62"/>
      <c r="G444" s="62"/>
      <c r="H444" s="63"/>
      <c r="I444" s="64"/>
      <c r="J444" s="63"/>
      <c r="K444" s="64"/>
      <c r="L444" s="90" t="str">
        <f t="shared" si="36"/>
        <v/>
      </c>
      <c r="M444" s="66"/>
      <c r="N444" s="63" t="str">
        <f t="shared" si="33"/>
        <v/>
      </c>
      <c r="O444" s="63" t="str">
        <f t="shared" si="34"/>
        <v/>
      </c>
      <c r="P444" s="61" t="str">
        <f t="shared" si="35"/>
        <v/>
      </c>
      <c r="W444" s="90" t="str">
        <f>IF('2. Aanbestedingen'!$B444="","",COUNTIFS('2. Aanbestedingen'!$Q444:$V444,"Toegepast (eis)")+COUNTIFS('2. Aanbestedingen'!$Q444:$V444,"Toegepast (wens)"))</f>
        <v/>
      </c>
      <c r="X444" s="97" t="str">
        <f t="shared" si="32"/>
        <v/>
      </c>
    </row>
    <row r="445" spans="2:24" x14ac:dyDescent="0.2">
      <c r="B445" s="60"/>
      <c r="C445" s="61"/>
      <c r="D445" s="61"/>
      <c r="E445" s="61"/>
      <c r="F445" s="62"/>
      <c r="G445" s="62"/>
      <c r="H445" s="63"/>
      <c r="I445" s="64"/>
      <c r="J445" s="63"/>
      <c r="K445" s="64"/>
      <c r="L445" s="90" t="str">
        <f t="shared" si="36"/>
        <v/>
      </c>
      <c r="M445" s="66"/>
      <c r="N445" s="63" t="str">
        <f t="shared" si="33"/>
        <v/>
      </c>
      <c r="O445" s="63" t="str">
        <f t="shared" si="34"/>
        <v/>
      </c>
      <c r="P445" s="61" t="str">
        <f t="shared" si="35"/>
        <v/>
      </c>
      <c r="W445" s="90" t="str">
        <f>IF('2. Aanbestedingen'!$B445="","",COUNTIFS('2. Aanbestedingen'!$Q445:$V445,"Toegepast (eis)")+COUNTIFS('2. Aanbestedingen'!$Q445:$V445,"Toegepast (wens)"))</f>
        <v/>
      </c>
      <c r="X445" s="97" t="str">
        <f t="shared" si="32"/>
        <v/>
      </c>
    </row>
    <row r="446" spans="2:24" x14ac:dyDescent="0.2">
      <c r="B446" s="60"/>
      <c r="C446" s="61"/>
      <c r="D446" s="61"/>
      <c r="E446" s="61"/>
      <c r="F446" s="62"/>
      <c r="G446" s="62"/>
      <c r="H446" s="63"/>
      <c r="I446" s="64"/>
      <c r="J446" s="63"/>
      <c r="K446" s="64"/>
      <c r="L446" s="90" t="str">
        <f t="shared" si="36"/>
        <v/>
      </c>
      <c r="M446" s="66"/>
      <c r="N446" s="63" t="str">
        <f t="shared" si="33"/>
        <v/>
      </c>
      <c r="O446" s="63" t="str">
        <f t="shared" si="34"/>
        <v/>
      </c>
      <c r="P446" s="61" t="str">
        <f t="shared" si="35"/>
        <v/>
      </c>
      <c r="W446" s="90" t="str">
        <f>IF('2. Aanbestedingen'!$B446="","",COUNTIFS('2. Aanbestedingen'!$Q446:$V446,"Toegepast (eis)")+COUNTIFS('2. Aanbestedingen'!$Q446:$V446,"Toegepast (wens)"))</f>
        <v/>
      </c>
      <c r="X446" s="97" t="str">
        <f t="shared" si="32"/>
        <v/>
      </c>
    </row>
    <row r="447" spans="2:24" x14ac:dyDescent="0.2">
      <c r="B447" s="60"/>
      <c r="C447" s="61"/>
      <c r="D447" s="61"/>
      <c r="E447" s="61"/>
      <c r="F447" s="62"/>
      <c r="G447" s="62"/>
      <c r="H447" s="63"/>
      <c r="I447" s="64"/>
      <c r="J447" s="63"/>
      <c r="K447" s="64"/>
      <c r="L447" s="90" t="str">
        <f t="shared" si="36"/>
        <v/>
      </c>
      <c r="M447" s="66"/>
      <c r="N447" s="63" t="str">
        <f t="shared" si="33"/>
        <v/>
      </c>
      <c r="O447" s="63" t="str">
        <f t="shared" si="34"/>
        <v/>
      </c>
      <c r="P447" s="61" t="str">
        <f t="shared" si="35"/>
        <v/>
      </c>
      <c r="W447" s="90" t="str">
        <f>IF('2. Aanbestedingen'!$B447="","",COUNTIFS('2. Aanbestedingen'!$Q447:$V447,"Toegepast (eis)")+COUNTIFS('2. Aanbestedingen'!$Q447:$V447,"Toegepast (wens)"))</f>
        <v/>
      </c>
      <c r="X447" s="97" t="str">
        <f t="shared" si="32"/>
        <v/>
      </c>
    </row>
    <row r="448" spans="2:24" x14ac:dyDescent="0.2">
      <c r="B448" s="60"/>
      <c r="C448" s="61"/>
      <c r="D448" s="61"/>
      <c r="E448" s="61"/>
      <c r="F448" s="62"/>
      <c r="G448" s="62"/>
      <c r="H448" s="63"/>
      <c r="I448" s="64"/>
      <c r="J448" s="63"/>
      <c r="K448" s="64"/>
      <c r="L448" s="90" t="str">
        <f t="shared" si="36"/>
        <v/>
      </c>
      <c r="M448" s="66"/>
      <c r="N448" s="63" t="str">
        <f t="shared" si="33"/>
        <v/>
      </c>
      <c r="O448" s="63" t="str">
        <f t="shared" si="34"/>
        <v/>
      </c>
      <c r="P448" s="61" t="str">
        <f t="shared" si="35"/>
        <v/>
      </c>
      <c r="W448" s="90" t="str">
        <f>IF('2. Aanbestedingen'!$B448="","",COUNTIFS('2. Aanbestedingen'!$Q448:$V448,"Toegepast (eis)")+COUNTIFS('2. Aanbestedingen'!$Q448:$V448,"Toegepast (wens)"))</f>
        <v/>
      </c>
      <c r="X448" s="97" t="str">
        <f t="shared" si="32"/>
        <v/>
      </c>
    </row>
    <row r="449" spans="2:24" x14ac:dyDescent="0.2">
      <c r="B449" s="60"/>
      <c r="C449" s="61"/>
      <c r="D449" s="61"/>
      <c r="E449" s="61"/>
      <c r="F449" s="62"/>
      <c r="G449" s="62"/>
      <c r="H449" s="63"/>
      <c r="I449" s="64"/>
      <c r="J449" s="63"/>
      <c r="K449" s="64"/>
      <c r="L449" s="90" t="str">
        <f t="shared" si="36"/>
        <v/>
      </c>
      <c r="M449" s="66"/>
      <c r="N449" s="63" t="str">
        <f t="shared" si="33"/>
        <v/>
      </c>
      <c r="O449" s="63" t="str">
        <f t="shared" si="34"/>
        <v/>
      </c>
      <c r="P449" s="61" t="str">
        <f t="shared" si="35"/>
        <v/>
      </c>
      <c r="W449" s="90" t="str">
        <f>IF('2. Aanbestedingen'!$B449="","",COUNTIFS('2. Aanbestedingen'!$Q449:$V449,"Toegepast (eis)")+COUNTIFS('2. Aanbestedingen'!$Q449:$V449,"Toegepast (wens)"))</f>
        <v/>
      </c>
      <c r="X449" s="97" t="str">
        <f t="shared" si="32"/>
        <v/>
      </c>
    </row>
    <row r="450" spans="2:24" x14ac:dyDescent="0.2">
      <c r="B450" s="60"/>
      <c r="C450" s="61"/>
      <c r="D450" s="61"/>
      <c r="E450" s="61"/>
      <c r="F450" s="62"/>
      <c r="G450" s="62"/>
      <c r="H450" s="63"/>
      <c r="I450" s="64"/>
      <c r="J450" s="63"/>
      <c r="K450" s="64"/>
      <c r="L450" s="90" t="str">
        <f t="shared" si="36"/>
        <v/>
      </c>
      <c r="M450" s="66"/>
      <c r="N450" s="63" t="str">
        <f t="shared" si="33"/>
        <v/>
      </c>
      <c r="O450" s="63" t="str">
        <f t="shared" si="34"/>
        <v/>
      </c>
      <c r="P450" s="61" t="str">
        <f t="shared" si="35"/>
        <v/>
      </c>
      <c r="W450" s="90" t="str">
        <f>IF('2. Aanbestedingen'!$B450="","",COUNTIFS('2. Aanbestedingen'!$Q450:$V450,"Toegepast (eis)")+COUNTIFS('2. Aanbestedingen'!$Q450:$V450,"Toegepast (wens)"))</f>
        <v/>
      </c>
      <c r="X450" s="97" t="str">
        <f t="shared" si="32"/>
        <v/>
      </c>
    </row>
    <row r="451" spans="2:24" x14ac:dyDescent="0.2">
      <c r="B451" s="60"/>
      <c r="C451" s="61"/>
      <c r="D451" s="61"/>
      <c r="E451" s="61"/>
      <c r="F451" s="62"/>
      <c r="G451" s="62"/>
      <c r="H451" s="63"/>
      <c r="I451" s="64"/>
      <c r="J451" s="63"/>
      <c r="K451" s="64"/>
      <c r="L451" s="90" t="str">
        <f t="shared" si="36"/>
        <v/>
      </c>
      <c r="M451" s="66"/>
      <c r="N451" s="63" t="str">
        <f t="shared" si="33"/>
        <v/>
      </c>
      <c r="O451" s="63" t="str">
        <f t="shared" si="34"/>
        <v/>
      </c>
      <c r="P451" s="61" t="str">
        <f t="shared" si="35"/>
        <v/>
      </c>
      <c r="W451" s="90" t="str">
        <f>IF('2. Aanbestedingen'!$B451="","",COUNTIFS('2. Aanbestedingen'!$Q451:$V451,"Toegepast (eis)")+COUNTIFS('2. Aanbestedingen'!$Q451:$V451,"Toegepast (wens)"))</f>
        <v/>
      </c>
      <c r="X451" s="97" t="str">
        <f t="shared" si="32"/>
        <v/>
      </c>
    </row>
    <row r="452" spans="2:24" x14ac:dyDescent="0.2">
      <c r="B452" s="60"/>
      <c r="C452" s="61"/>
      <c r="D452" s="61"/>
      <c r="E452" s="61"/>
      <c r="F452" s="62"/>
      <c r="G452" s="62"/>
      <c r="H452" s="63"/>
      <c r="I452" s="64"/>
      <c r="J452" s="63"/>
      <c r="K452" s="64"/>
      <c r="L452" s="90" t="str">
        <f t="shared" si="36"/>
        <v/>
      </c>
      <c r="M452" s="66"/>
      <c r="N452" s="63" t="str">
        <f t="shared" si="33"/>
        <v/>
      </c>
      <c r="O452" s="63" t="str">
        <f t="shared" si="34"/>
        <v/>
      </c>
      <c r="P452" s="61" t="str">
        <f t="shared" si="35"/>
        <v/>
      </c>
      <c r="W452" s="90" t="str">
        <f>IF('2. Aanbestedingen'!$B452="","",COUNTIFS('2. Aanbestedingen'!$Q452:$V452,"Toegepast (eis)")+COUNTIFS('2. Aanbestedingen'!$Q452:$V452,"Toegepast (wens)"))</f>
        <v/>
      </c>
      <c r="X452" s="97" t="str">
        <f t="shared" si="32"/>
        <v/>
      </c>
    </row>
    <row r="453" spans="2:24" x14ac:dyDescent="0.2">
      <c r="B453" s="60"/>
      <c r="C453" s="61"/>
      <c r="D453" s="61"/>
      <c r="E453" s="61"/>
      <c r="F453" s="62"/>
      <c r="G453" s="62"/>
      <c r="H453" s="63"/>
      <c r="I453" s="64"/>
      <c r="J453" s="63"/>
      <c r="K453" s="64"/>
      <c r="L453" s="90" t="str">
        <f t="shared" si="36"/>
        <v/>
      </c>
      <c r="M453" s="66"/>
      <c r="N453" s="63" t="str">
        <f t="shared" si="33"/>
        <v/>
      </c>
      <c r="O453" s="63" t="str">
        <f t="shared" si="34"/>
        <v/>
      </c>
      <c r="P453" s="61" t="str">
        <f t="shared" si="35"/>
        <v/>
      </c>
      <c r="W453" s="90" t="str">
        <f>IF('2. Aanbestedingen'!$B453="","",COUNTIFS('2. Aanbestedingen'!$Q453:$V453,"Toegepast (eis)")+COUNTIFS('2. Aanbestedingen'!$Q453:$V453,"Toegepast (wens)"))</f>
        <v/>
      </c>
      <c r="X453" s="97" t="str">
        <f t="shared" ref="X453:X516" si="37">IF(W453&lt;&gt;"",W453/L453,"")</f>
        <v/>
      </c>
    </row>
    <row r="454" spans="2:24" x14ac:dyDescent="0.2">
      <c r="B454" s="60"/>
      <c r="C454" s="61"/>
      <c r="D454" s="61"/>
      <c r="E454" s="61"/>
      <c r="F454" s="62"/>
      <c r="G454" s="62"/>
      <c r="H454" s="63"/>
      <c r="I454" s="64"/>
      <c r="J454" s="63"/>
      <c r="K454" s="64"/>
      <c r="L454" s="90" t="str">
        <f t="shared" si="36"/>
        <v/>
      </c>
      <c r="M454" s="66"/>
      <c r="N454" s="63" t="str">
        <f t="shared" si="33"/>
        <v/>
      </c>
      <c r="O454" s="63" t="str">
        <f t="shared" si="34"/>
        <v/>
      </c>
      <c r="P454" s="61" t="str">
        <f t="shared" si="35"/>
        <v/>
      </c>
      <c r="W454" s="90" t="str">
        <f>IF('2. Aanbestedingen'!$B454="","",COUNTIFS('2. Aanbestedingen'!$Q454:$V454,"Toegepast (eis)")+COUNTIFS('2. Aanbestedingen'!$Q454:$V454,"Toegepast (wens)"))</f>
        <v/>
      </c>
      <c r="X454" s="97" t="str">
        <f t="shared" si="37"/>
        <v/>
      </c>
    </row>
    <row r="455" spans="2:24" x14ac:dyDescent="0.2">
      <c r="B455" s="60"/>
      <c r="C455" s="61"/>
      <c r="D455" s="61"/>
      <c r="E455" s="61"/>
      <c r="F455" s="62"/>
      <c r="G455" s="62"/>
      <c r="H455" s="63"/>
      <c r="I455" s="64"/>
      <c r="J455" s="63"/>
      <c r="K455" s="64"/>
      <c r="L455" s="90" t="str">
        <f t="shared" si="36"/>
        <v/>
      </c>
      <c r="M455" s="66"/>
      <c r="N455" s="63" t="str">
        <f t="shared" ref="N455:N518" si="38">IF(B455&lt;&gt;"",B455,"")</f>
        <v/>
      </c>
      <c r="O455" s="63" t="str">
        <f t="shared" ref="O455:O518" si="39">IF(C455&lt;&gt;"",C455,"")</f>
        <v/>
      </c>
      <c r="P455" s="61" t="str">
        <f t="shared" ref="P455:P518" si="40">IF(E455&lt;&gt;"",E455,"")</f>
        <v/>
      </c>
      <c r="W455" s="90" t="str">
        <f>IF('2. Aanbestedingen'!$B455="","",COUNTIFS('2. Aanbestedingen'!$Q455:$V455,"Toegepast (eis)")+COUNTIFS('2. Aanbestedingen'!$Q455:$V455,"Toegepast (wens)"))</f>
        <v/>
      </c>
      <c r="X455" s="97" t="str">
        <f t="shared" si="37"/>
        <v/>
      </c>
    </row>
    <row r="456" spans="2:24" x14ac:dyDescent="0.2">
      <c r="B456" s="60"/>
      <c r="C456" s="61"/>
      <c r="D456" s="61"/>
      <c r="E456" s="61"/>
      <c r="F456" s="62"/>
      <c r="G456" s="62"/>
      <c r="H456" s="63"/>
      <c r="I456" s="64"/>
      <c r="J456" s="63"/>
      <c r="K456" s="64"/>
      <c r="L456" s="90" t="str">
        <f t="shared" si="36"/>
        <v/>
      </c>
      <c r="M456" s="66"/>
      <c r="N456" s="63" t="str">
        <f t="shared" si="38"/>
        <v/>
      </c>
      <c r="O456" s="63" t="str">
        <f t="shared" si="39"/>
        <v/>
      </c>
      <c r="P456" s="61" t="str">
        <f t="shared" si="40"/>
        <v/>
      </c>
      <c r="W456" s="90" t="str">
        <f>IF('2. Aanbestedingen'!$B456="","",COUNTIFS('2. Aanbestedingen'!$Q456:$V456,"Toegepast (eis)")+COUNTIFS('2. Aanbestedingen'!$Q456:$V456,"Toegepast (wens)"))</f>
        <v/>
      </c>
      <c r="X456" s="97" t="str">
        <f t="shared" si="37"/>
        <v/>
      </c>
    </row>
    <row r="457" spans="2:24" x14ac:dyDescent="0.2">
      <c r="B457" s="60"/>
      <c r="C457" s="61"/>
      <c r="D457" s="61"/>
      <c r="E457" s="61"/>
      <c r="F457" s="62"/>
      <c r="G457" s="62"/>
      <c r="H457" s="63"/>
      <c r="I457" s="64"/>
      <c r="J457" s="63"/>
      <c r="K457" s="64"/>
      <c r="L457" s="90" t="str">
        <f t="shared" si="36"/>
        <v/>
      </c>
      <c r="M457" s="66"/>
      <c r="N457" s="63" t="str">
        <f t="shared" si="38"/>
        <v/>
      </c>
      <c r="O457" s="63" t="str">
        <f t="shared" si="39"/>
        <v/>
      </c>
      <c r="P457" s="61" t="str">
        <f t="shared" si="40"/>
        <v/>
      </c>
      <c r="W457" s="90" t="str">
        <f>IF('2. Aanbestedingen'!$B457="","",COUNTIFS('2. Aanbestedingen'!$Q457:$V457,"Toegepast (eis)")+COUNTIFS('2. Aanbestedingen'!$Q457:$V457,"Toegepast (wens)"))</f>
        <v/>
      </c>
      <c r="X457" s="97" t="str">
        <f t="shared" si="37"/>
        <v/>
      </c>
    </row>
    <row r="458" spans="2:24" x14ac:dyDescent="0.2">
      <c r="B458" s="60"/>
      <c r="C458" s="61"/>
      <c r="D458" s="61"/>
      <c r="E458" s="61"/>
      <c r="F458" s="62"/>
      <c r="G458" s="62"/>
      <c r="H458" s="63"/>
      <c r="I458" s="64"/>
      <c r="J458" s="63"/>
      <c r="K458" s="64"/>
      <c r="L458" s="90" t="str">
        <f t="shared" si="36"/>
        <v/>
      </c>
      <c r="M458" s="66"/>
      <c r="N458" s="63" t="str">
        <f t="shared" si="38"/>
        <v/>
      </c>
      <c r="O458" s="63" t="str">
        <f t="shared" si="39"/>
        <v/>
      </c>
      <c r="P458" s="61" t="str">
        <f t="shared" si="40"/>
        <v/>
      </c>
      <c r="W458" s="90" t="str">
        <f>IF('2. Aanbestedingen'!$B458="","",COUNTIFS('2. Aanbestedingen'!$Q458:$V458,"Toegepast (eis)")+COUNTIFS('2. Aanbestedingen'!$Q458:$V458,"Toegepast (wens)"))</f>
        <v/>
      </c>
      <c r="X458" s="97" t="str">
        <f t="shared" si="37"/>
        <v/>
      </c>
    </row>
    <row r="459" spans="2:24" x14ac:dyDescent="0.2">
      <c r="B459" s="60"/>
      <c r="C459" s="61"/>
      <c r="D459" s="61"/>
      <c r="E459" s="61"/>
      <c r="F459" s="62"/>
      <c r="G459" s="62"/>
      <c r="H459" s="63"/>
      <c r="I459" s="64"/>
      <c r="J459" s="63"/>
      <c r="K459" s="64"/>
      <c r="L459" s="90" t="str">
        <f t="shared" si="36"/>
        <v/>
      </c>
      <c r="M459" s="66"/>
      <c r="N459" s="63" t="str">
        <f t="shared" si="38"/>
        <v/>
      </c>
      <c r="O459" s="63" t="str">
        <f t="shared" si="39"/>
        <v/>
      </c>
      <c r="P459" s="61" t="str">
        <f t="shared" si="40"/>
        <v/>
      </c>
      <c r="W459" s="90" t="str">
        <f>IF('2. Aanbestedingen'!$B459="","",COUNTIFS('2. Aanbestedingen'!$Q459:$V459,"Toegepast (eis)")+COUNTIFS('2. Aanbestedingen'!$Q459:$V459,"Toegepast (wens)"))</f>
        <v/>
      </c>
      <c r="X459" s="97" t="str">
        <f t="shared" si="37"/>
        <v/>
      </c>
    </row>
    <row r="460" spans="2:24" x14ac:dyDescent="0.2">
      <c r="B460" s="60"/>
      <c r="C460" s="61"/>
      <c r="D460" s="61"/>
      <c r="E460" s="61"/>
      <c r="F460" s="62"/>
      <c r="G460" s="62"/>
      <c r="H460" s="63"/>
      <c r="I460" s="64"/>
      <c r="J460" s="63"/>
      <c r="K460" s="64"/>
      <c r="L460" s="90" t="str">
        <f t="shared" si="36"/>
        <v/>
      </c>
      <c r="M460" s="66"/>
      <c r="N460" s="63" t="str">
        <f t="shared" si="38"/>
        <v/>
      </c>
      <c r="O460" s="63" t="str">
        <f t="shared" si="39"/>
        <v/>
      </c>
      <c r="P460" s="61" t="str">
        <f t="shared" si="40"/>
        <v/>
      </c>
      <c r="W460" s="90" t="str">
        <f>IF('2. Aanbestedingen'!$B460="","",COUNTIFS('2. Aanbestedingen'!$Q460:$V460,"Toegepast (eis)")+COUNTIFS('2. Aanbestedingen'!$Q460:$V460,"Toegepast (wens)"))</f>
        <v/>
      </c>
      <c r="X460" s="97" t="str">
        <f t="shared" si="37"/>
        <v/>
      </c>
    </row>
    <row r="461" spans="2:24" x14ac:dyDescent="0.2">
      <c r="B461" s="60"/>
      <c r="C461" s="61"/>
      <c r="D461" s="61"/>
      <c r="E461" s="61"/>
      <c r="F461" s="62"/>
      <c r="G461" s="62"/>
      <c r="H461" s="63"/>
      <c r="I461" s="64"/>
      <c r="J461" s="63"/>
      <c r="K461" s="64"/>
      <c r="L461" s="90" t="str">
        <f t="shared" si="36"/>
        <v/>
      </c>
      <c r="M461" s="66"/>
      <c r="N461" s="63" t="str">
        <f t="shared" si="38"/>
        <v/>
      </c>
      <c r="O461" s="63" t="str">
        <f t="shared" si="39"/>
        <v/>
      </c>
      <c r="P461" s="61" t="str">
        <f t="shared" si="40"/>
        <v/>
      </c>
      <c r="W461" s="90" t="str">
        <f>IF('2. Aanbestedingen'!$B461="","",COUNTIFS('2. Aanbestedingen'!$Q461:$V461,"Toegepast (eis)")+COUNTIFS('2. Aanbestedingen'!$Q461:$V461,"Toegepast (wens)"))</f>
        <v/>
      </c>
      <c r="X461" s="97" t="str">
        <f t="shared" si="37"/>
        <v/>
      </c>
    </row>
    <row r="462" spans="2:24" x14ac:dyDescent="0.2">
      <c r="B462" s="60"/>
      <c r="C462" s="61"/>
      <c r="D462" s="61"/>
      <c r="E462" s="61"/>
      <c r="F462" s="62"/>
      <c r="G462" s="62"/>
      <c r="H462" s="63"/>
      <c r="I462" s="64"/>
      <c r="J462" s="63"/>
      <c r="K462" s="64"/>
      <c r="L462" s="90" t="str">
        <f t="shared" si="36"/>
        <v/>
      </c>
      <c r="M462" s="66"/>
      <c r="N462" s="63" t="str">
        <f t="shared" si="38"/>
        <v/>
      </c>
      <c r="O462" s="63" t="str">
        <f t="shared" si="39"/>
        <v/>
      </c>
      <c r="P462" s="61" t="str">
        <f t="shared" si="40"/>
        <v/>
      </c>
      <c r="W462" s="90" t="str">
        <f>IF('2. Aanbestedingen'!$B462="","",COUNTIFS('2. Aanbestedingen'!$Q462:$V462,"Toegepast (eis)")+COUNTIFS('2. Aanbestedingen'!$Q462:$V462,"Toegepast (wens)"))</f>
        <v/>
      </c>
      <c r="X462" s="97" t="str">
        <f t="shared" si="37"/>
        <v/>
      </c>
    </row>
    <row r="463" spans="2:24" x14ac:dyDescent="0.2">
      <c r="B463" s="60"/>
      <c r="C463" s="61"/>
      <c r="D463" s="61"/>
      <c r="E463" s="61"/>
      <c r="F463" s="62"/>
      <c r="G463" s="62"/>
      <c r="H463" s="63"/>
      <c r="I463" s="64"/>
      <c r="J463" s="63"/>
      <c r="K463" s="64"/>
      <c r="L463" s="90" t="str">
        <f t="shared" si="36"/>
        <v/>
      </c>
      <c r="M463" s="66"/>
      <c r="N463" s="63" t="str">
        <f t="shared" si="38"/>
        <v/>
      </c>
      <c r="O463" s="63" t="str">
        <f t="shared" si="39"/>
        <v/>
      </c>
      <c r="P463" s="61" t="str">
        <f t="shared" si="40"/>
        <v/>
      </c>
      <c r="W463" s="90" t="str">
        <f>IF('2. Aanbestedingen'!$B463="","",COUNTIFS('2. Aanbestedingen'!$Q463:$V463,"Toegepast (eis)")+COUNTIFS('2. Aanbestedingen'!$Q463:$V463,"Toegepast (wens)"))</f>
        <v/>
      </c>
      <c r="X463" s="97" t="str">
        <f t="shared" si="37"/>
        <v/>
      </c>
    </row>
    <row r="464" spans="2:24" x14ac:dyDescent="0.2">
      <c r="B464" s="60"/>
      <c r="C464" s="61"/>
      <c r="D464" s="61"/>
      <c r="E464" s="61"/>
      <c r="F464" s="62"/>
      <c r="G464" s="62"/>
      <c r="H464" s="63"/>
      <c r="I464" s="64"/>
      <c r="J464" s="63"/>
      <c r="K464" s="64"/>
      <c r="L464" s="90" t="str">
        <f t="shared" si="36"/>
        <v/>
      </c>
      <c r="M464" s="66"/>
      <c r="N464" s="63" t="str">
        <f t="shared" si="38"/>
        <v/>
      </c>
      <c r="O464" s="63" t="str">
        <f t="shared" si="39"/>
        <v/>
      </c>
      <c r="P464" s="61" t="str">
        <f t="shared" si="40"/>
        <v/>
      </c>
      <c r="W464" s="90" t="str">
        <f>IF('2. Aanbestedingen'!$B464="","",COUNTIFS('2. Aanbestedingen'!$Q464:$V464,"Toegepast (eis)")+COUNTIFS('2. Aanbestedingen'!$Q464:$V464,"Toegepast (wens)"))</f>
        <v/>
      </c>
      <c r="X464" s="97" t="str">
        <f t="shared" si="37"/>
        <v/>
      </c>
    </row>
    <row r="465" spans="2:24" x14ac:dyDescent="0.2">
      <c r="B465" s="60"/>
      <c r="C465" s="61"/>
      <c r="D465" s="61"/>
      <c r="E465" s="61"/>
      <c r="F465" s="62"/>
      <c r="G465" s="62"/>
      <c r="H465" s="63"/>
      <c r="I465" s="64"/>
      <c r="J465" s="63"/>
      <c r="K465" s="64"/>
      <c r="L465" s="90" t="str">
        <f t="shared" si="36"/>
        <v/>
      </c>
      <c r="M465" s="66"/>
      <c r="N465" s="63" t="str">
        <f t="shared" si="38"/>
        <v/>
      </c>
      <c r="O465" s="63" t="str">
        <f t="shared" si="39"/>
        <v/>
      </c>
      <c r="P465" s="61" t="str">
        <f t="shared" si="40"/>
        <v/>
      </c>
      <c r="W465" s="90" t="str">
        <f>IF('2. Aanbestedingen'!$B465="","",COUNTIFS('2. Aanbestedingen'!$Q465:$V465,"Toegepast (eis)")+COUNTIFS('2. Aanbestedingen'!$Q465:$V465,"Toegepast (wens)"))</f>
        <v/>
      </c>
      <c r="X465" s="97" t="str">
        <f t="shared" si="37"/>
        <v/>
      </c>
    </row>
    <row r="466" spans="2:24" x14ac:dyDescent="0.2">
      <c r="B466" s="60"/>
      <c r="C466" s="61"/>
      <c r="D466" s="61"/>
      <c r="E466" s="61"/>
      <c r="F466" s="62"/>
      <c r="G466" s="62"/>
      <c r="H466" s="63"/>
      <c r="I466" s="64"/>
      <c r="J466" s="63"/>
      <c r="K466" s="64"/>
      <c r="L466" s="90" t="str">
        <f t="shared" si="36"/>
        <v/>
      </c>
      <c r="M466" s="66"/>
      <c r="N466" s="63" t="str">
        <f t="shared" si="38"/>
        <v/>
      </c>
      <c r="O466" s="63" t="str">
        <f t="shared" si="39"/>
        <v/>
      </c>
      <c r="P466" s="61" t="str">
        <f t="shared" si="40"/>
        <v/>
      </c>
      <c r="W466" s="90" t="str">
        <f>IF('2. Aanbestedingen'!$B466="","",COUNTIFS('2. Aanbestedingen'!$Q466:$V466,"Toegepast (eis)")+COUNTIFS('2. Aanbestedingen'!$Q466:$V466,"Toegepast (wens)"))</f>
        <v/>
      </c>
      <c r="X466" s="97" t="str">
        <f t="shared" si="37"/>
        <v/>
      </c>
    </row>
    <row r="467" spans="2:24" x14ac:dyDescent="0.2">
      <c r="B467" s="60"/>
      <c r="C467" s="61"/>
      <c r="D467" s="61"/>
      <c r="E467" s="61"/>
      <c r="F467" s="62"/>
      <c r="G467" s="62"/>
      <c r="H467" s="63"/>
      <c r="I467" s="64"/>
      <c r="J467" s="63"/>
      <c r="K467" s="64"/>
      <c r="L467" s="90" t="str">
        <f t="shared" si="36"/>
        <v/>
      </c>
      <c r="M467" s="66"/>
      <c r="N467" s="63" t="str">
        <f t="shared" si="38"/>
        <v/>
      </c>
      <c r="O467" s="63" t="str">
        <f t="shared" si="39"/>
        <v/>
      </c>
      <c r="P467" s="61" t="str">
        <f t="shared" si="40"/>
        <v/>
      </c>
      <c r="W467" s="90" t="str">
        <f>IF('2. Aanbestedingen'!$B467="","",COUNTIFS('2. Aanbestedingen'!$Q467:$V467,"Toegepast (eis)")+COUNTIFS('2. Aanbestedingen'!$Q467:$V467,"Toegepast (wens)"))</f>
        <v/>
      </c>
      <c r="X467" s="97" t="str">
        <f t="shared" si="37"/>
        <v/>
      </c>
    </row>
    <row r="468" spans="2:24" x14ac:dyDescent="0.2">
      <c r="B468" s="60"/>
      <c r="C468" s="61"/>
      <c r="D468" s="61"/>
      <c r="E468" s="61"/>
      <c r="F468" s="62"/>
      <c r="G468" s="62"/>
      <c r="H468" s="63"/>
      <c r="I468" s="64"/>
      <c r="J468" s="63"/>
      <c r="K468" s="64"/>
      <c r="L468" s="90" t="str">
        <f t="shared" si="36"/>
        <v/>
      </c>
      <c r="M468" s="66"/>
      <c r="N468" s="63" t="str">
        <f t="shared" si="38"/>
        <v/>
      </c>
      <c r="O468" s="63" t="str">
        <f t="shared" si="39"/>
        <v/>
      </c>
      <c r="P468" s="61" t="str">
        <f t="shared" si="40"/>
        <v/>
      </c>
      <c r="W468" s="90" t="str">
        <f>IF('2. Aanbestedingen'!$B468="","",COUNTIFS('2. Aanbestedingen'!$Q468:$V468,"Toegepast (eis)")+COUNTIFS('2. Aanbestedingen'!$Q468:$V468,"Toegepast (wens)"))</f>
        <v/>
      </c>
      <c r="X468" s="97" t="str">
        <f t="shared" si="37"/>
        <v/>
      </c>
    </row>
    <row r="469" spans="2:24" x14ac:dyDescent="0.2">
      <c r="B469" s="60"/>
      <c r="C469" s="61"/>
      <c r="D469" s="61"/>
      <c r="E469" s="61"/>
      <c r="F469" s="62"/>
      <c r="G469" s="62"/>
      <c r="H469" s="63"/>
      <c r="I469" s="64"/>
      <c r="J469" s="63"/>
      <c r="K469" s="64"/>
      <c r="L469" s="90" t="str">
        <f t="shared" si="36"/>
        <v/>
      </c>
      <c r="M469" s="66"/>
      <c r="N469" s="63" t="str">
        <f t="shared" si="38"/>
        <v/>
      </c>
      <c r="O469" s="63" t="str">
        <f t="shared" si="39"/>
        <v/>
      </c>
      <c r="P469" s="61" t="str">
        <f t="shared" si="40"/>
        <v/>
      </c>
      <c r="W469" s="90" t="str">
        <f>IF('2. Aanbestedingen'!$B469="","",COUNTIFS('2. Aanbestedingen'!$Q469:$V469,"Toegepast (eis)")+COUNTIFS('2. Aanbestedingen'!$Q469:$V469,"Toegepast (wens)"))</f>
        <v/>
      </c>
      <c r="X469" s="97" t="str">
        <f t="shared" si="37"/>
        <v/>
      </c>
    </row>
    <row r="470" spans="2:24" x14ac:dyDescent="0.2">
      <c r="B470" s="60"/>
      <c r="C470" s="61"/>
      <c r="D470" s="61"/>
      <c r="E470" s="61"/>
      <c r="F470" s="62"/>
      <c r="G470" s="62"/>
      <c r="H470" s="63"/>
      <c r="I470" s="64"/>
      <c r="J470" s="63"/>
      <c r="K470" s="64"/>
      <c r="L470" s="90" t="str">
        <f t="shared" ref="L470:L533" si="41">IF(B470="","",COUNTIFS(F470:K470,"Ja"))</f>
        <v/>
      </c>
      <c r="M470" s="66"/>
      <c r="N470" s="63" t="str">
        <f t="shared" si="38"/>
        <v/>
      </c>
      <c r="O470" s="63" t="str">
        <f t="shared" si="39"/>
        <v/>
      </c>
      <c r="P470" s="61" t="str">
        <f t="shared" si="40"/>
        <v/>
      </c>
      <c r="W470" s="90" t="str">
        <f>IF('2. Aanbestedingen'!$B470="","",COUNTIFS('2. Aanbestedingen'!$Q470:$V470,"Toegepast (eis)")+COUNTIFS('2. Aanbestedingen'!$Q470:$V470,"Toegepast (wens)"))</f>
        <v/>
      </c>
      <c r="X470" s="97" t="str">
        <f t="shared" si="37"/>
        <v/>
      </c>
    </row>
    <row r="471" spans="2:24" x14ac:dyDescent="0.2">
      <c r="B471" s="60"/>
      <c r="C471" s="61"/>
      <c r="D471" s="61"/>
      <c r="E471" s="61"/>
      <c r="F471" s="62"/>
      <c r="G471" s="62"/>
      <c r="H471" s="63"/>
      <c r="I471" s="64"/>
      <c r="J471" s="63"/>
      <c r="K471" s="64"/>
      <c r="L471" s="90" t="str">
        <f t="shared" si="41"/>
        <v/>
      </c>
      <c r="M471" s="66"/>
      <c r="N471" s="63" t="str">
        <f t="shared" si="38"/>
        <v/>
      </c>
      <c r="O471" s="63" t="str">
        <f t="shared" si="39"/>
        <v/>
      </c>
      <c r="P471" s="61" t="str">
        <f t="shared" si="40"/>
        <v/>
      </c>
      <c r="W471" s="90" t="str">
        <f>IF('2. Aanbestedingen'!$B471="","",COUNTIFS('2. Aanbestedingen'!$Q471:$V471,"Toegepast (eis)")+COUNTIFS('2. Aanbestedingen'!$Q471:$V471,"Toegepast (wens)"))</f>
        <v/>
      </c>
      <c r="X471" s="97" t="str">
        <f t="shared" si="37"/>
        <v/>
      </c>
    </row>
    <row r="472" spans="2:24" x14ac:dyDescent="0.2">
      <c r="B472" s="60"/>
      <c r="C472" s="61"/>
      <c r="D472" s="61"/>
      <c r="E472" s="61"/>
      <c r="F472" s="62"/>
      <c r="G472" s="62"/>
      <c r="H472" s="63"/>
      <c r="I472" s="64"/>
      <c r="J472" s="63"/>
      <c r="K472" s="64"/>
      <c r="L472" s="90" t="str">
        <f t="shared" si="41"/>
        <v/>
      </c>
      <c r="M472" s="66"/>
      <c r="N472" s="63" t="str">
        <f t="shared" si="38"/>
        <v/>
      </c>
      <c r="O472" s="63" t="str">
        <f t="shared" si="39"/>
        <v/>
      </c>
      <c r="P472" s="61" t="str">
        <f t="shared" si="40"/>
        <v/>
      </c>
      <c r="W472" s="90" t="str">
        <f>IF('2. Aanbestedingen'!$B472="","",COUNTIFS('2. Aanbestedingen'!$Q472:$V472,"Toegepast (eis)")+COUNTIFS('2. Aanbestedingen'!$Q472:$V472,"Toegepast (wens)"))</f>
        <v/>
      </c>
      <c r="X472" s="97" t="str">
        <f t="shared" si="37"/>
        <v/>
      </c>
    </row>
    <row r="473" spans="2:24" x14ac:dyDescent="0.2">
      <c r="B473" s="60"/>
      <c r="C473" s="61"/>
      <c r="D473" s="61"/>
      <c r="E473" s="61"/>
      <c r="F473" s="62"/>
      <c r="G473" s="62"/>
      <c r="H473" s="63"/>
      <c r="I473" s="64"/>
      <c r="J473" s="63"/>
      <c r="K473" s="64"/>
      <c r="L473" s="90" t="str">
        <f t="shared" si="41"/>
        <v/>
      </c>
      <c r="M473" s="66"/>
      <c r="N473" s="63" t="str">
        <f t="shared" si="38"/>
        <v/>
      </c>
      <c r="O473" s="63" t="str">
        <f t="shared" si="39"/>
        <v/>
      </c>
      <c r="P473" s="61" t="str">
        <f t="shared" si="40"/>
        <v/>
      </c>
      <c r="W473" s="90" t="str">
        <f>IF('2. Aanbestedingen'!$B473="","",COUNTIFS('2. Aanbestedingen'!$Q473:$V473,"Toegepast (eis)")+COUNTIFS('2. Aanbestedingen'!$Q473:$V473,"Toegepast (wens)"))</f>
        <v/>
      </c>
      <c r="X473" s="97" t="str">
        <f t="shared" si="37"/>
        <v/>
      </c>
    </row>
    <row r="474" spans="2:24" x14ac:dyDescent="0.2">
      <c r="B474" s="60"/>
      <c r="C474" s="61"/>
      <c r="D474" s="61"/>
      <c r="E474" s="61"/>
      <c r="F474" s="62"/>
      <c r="G474" s="62"/>
      <c r="H474" s="63"/>
      <c r="I474" s="64"/>
      <c r="J474" s="63"/>
      <c r="K474" s="64"/>
      <c r="L474" s="90" t="str">
        <f t="shared" si="41"/>
        <v/>
      </c>
      <c r="M474" s="66"/>
      <c r="N474" s="63" t="str">
        <f t="shared" si="38"/>
        <v/>
      </c>
      <c r="O474" s="63" t="str">
        <f t="shared" si="39"/>
        <v/>
      </c>
      <c r="P474" s="61" t="str">
        <f t="shared" si="40"/>
        <v/>
      </c>
      <c r="W474" s="90" t="str">
        <f>IF('2. Aanbestedingen'!$B474="","",COUNTIFS('2. Aanbestedingen'!$Q474:$V474,"Toegepast (eis)")+COUNTIFS('2. Aanbestedingen'!$Q474:$V474,"Toegepast (wens)"))</f>
        <v/>
      </c>
      <c r="X474" s="97" t="str">
        <f t="shared" si="37"/>
        <v/>
      </c>
    </row>
    <row r="475" spans="2:24" x14ac:dyDescent="0.2">
      <c r="B475" s="60"/>
      <c r="C475" s="61"/>
      <c r="D475" s="61"/>
      <c r="E475" s="61"/>
      <c r="F475" s="62"/>
      <c r="G475" s="62"/>
      <c r="H475" s="63"/>
      <c r="I475" s="64"/>
      <c r="J475" s="63"/>
      <c r="K475" s="64"/>
      <c r="L475" s="90" t="str">
        <f t="shared" si="41"/>
        <v/>
      </c>
      <c r="M475" s="66"/>
      <c r="N475" s="63" t="str">
        <f t="shared" si="38"/>
        <v/>
      </c>
      <c r="O475" s="63" t="str">
        <f t="shared" si="39"/>
        <v/>
      </c>
      <c r="P475" s="61" t="str">
        <f t="shared" si="40"/>
        <v/>
      </c>
      <c r="W475" s="90" t="str">
        <f>IF('2. Aanbestedingen'!$B475="","",COUNTIFS('2. Aanbestedingen'!$Q475:$V475,"Toegepast (eis)")+COUNTIFS('2. Aanbestedingen'!$Q475:$V475,"Toegepast (wens)"))</f>
        <v/>
      </c>
      <c r="X475" s="97" t="str">
        <f t="shared" si="37"/>
        <v/>
      </c>
    </row>
    <row r="476" spans="2:24" x14ac:dyDescent="0.2">
      <c r="B476" s="60"/>
      <c r="C476" s="61"/>
      <c r="D476" s="61"/>
      <c r="E476" s="61"/>
      <c r="F476" s="62"/>
      <c r="G476" s="62"/>
      <c r="H476" s="63"/>
      <c r="I476" s="64"/>
      <c r="J476" s="63"/>
      <c r="K476" s="64"/>
      <c r="L476" s="90" t="str">
        <f t="shared" si="41"/>
        <v/>
      </c>
      <c r="M476" s="66"/>
      <c r="N476" s="63" t="str">
        <f t="shared" si="38"/>
        <v/>
      </c>
      <c r="O476" s="63" t="str">
        <f t="shared" si="39"/>
        <v/>
      </c>
      <c r="P476" s="61" t="str">
        <f t="shared" si="40"/>
        <v/>
      </c>
      <c r="W476" s="90" t="str">
        <f>IF('2. Aanbestedingen'!$B476="","",COUNTIFS('2. Aanbestedingen'!$Q476:$V476,"Toegepast (eis)")+COUNTIFS('2. Aanbestedingen'!$Q476:$V476,"Toegepast (wens)"))</f>
        <v/>
      </c>
      <c r="X476" s="97" t="str">
        <f t="shared" si="37"/>
        <v/>
      </c>
    </row>
    <row r="477" spans="2:24" x14ac:dyDescent="0.2">
      <c r="B477" s="60"/>
      <c r="C477" s="61"/>
      <c r="D477" s="61"/>
      <c r="E477" s="61"/>
      <c r="F477" s="62"/>
      <c r="G477" s="62"/>
      <c r="H477" s="63"/>
      <c r="I477" s="64"/>
      <c r="J477" s="63"/>
      <c r="K477" s="64"/>
      <c r="L477" s="90" t="str">
        <f t="shared" si="41"/>
        <v/>
      </c>
      <c r="M477" s="66"/>
      <c r="N477" s="63" t="str">
        <f t="shared" si="38"/>
        <v/>
      </c>
      <c r="O477" s="63" t="str">
        <f t="shared" si="39"/>
        <v/>
      </c>
      <c r="P477" s="61" t="str">
        <f t="shared" si="40"/>
        <v/>
      </c>
      <c r="W477" s="90" t="str">
        <f>IF('2. Aanbestedingen'!$B477="","",COUNTIFS('2. Aanbestedingen'!$Q477:$V477,"Toegepast (eis)")+COUNTIFS('2. Aanbestedingen'!$Q477:$V477,"Toegepast (wens)"))</f>
        <v/>
      </c>
      <c r="X477" s="97" t="str">
        <f t="shared" si="37"/>
        <v/>
      </c>
    </row>
    <row r="478" spans="2:24" x14ac:dyDescent="0.2">
      <c r="B478" s="60"/>
      <c r="C478" s="61"/>
      <c r="D478" s="61"/>
      <c r="E478" s="61"/>
      <c r="F478" s="62"/>
      <c r="G478" s="62"/>
      <c r="H478" s="63"/>
      <c r="I478" s="64"/>
      <c r="J478" s="63"/>
      <c r="K478" s="64"/>
      <c r="L478" s="90" t="str">
        <f t="shared" si="41"/>
        <v/>
      </c>
      <c r="M478" s="66"/>
      <c r="N478" s="63" t="str">
        <f t="shared" si="38"/>
        <v/>
      </c>
      <c r="O478" s="63" t="str">
        <f t="shared" si="39"/>
        <v/>
      </c>
      <c r="P478" s="61" t="str">
        <f t="shared" si="40"/>
        <v/>
      </c>
      <c r="W478" s="90" t="str">
        <f>IF('2. Aanbestedingen'!$B478="","",COUNTIFS('2. Aanbestedingen'!$Q478:$V478,"Toegepast (eis)")+COUNTIFS('2. Aanbestedingen'!$Q478:$V478,"Toegepast (wens)"))</f>
        <v/>
      </c>
      <c r="X478" s="97" t="str">
        <f t="shared" si="37"/>
        <v/>
      </c>
    </row>
    <row r="479" spans="2:24" x14ac:dyDescent="0.2">
      <c r="B479" s="60"/>
      <c r="C479" s="61"/>
      <c r="D479" s="61"/>
      <c r="E479" s="61"/>
      <c r="F479" s="62"/>
      <c r="G479" s="62"/>
      <c r="H479" s="63"/>
      <c r="I479" s="64"/>
      <c r="J479" s="63"/>
      <c r="K479" s="64"/>
      <c r="L479" s="90" t="str">
        <f t="shared" si="41"/>
        <v/>
      </c>
      <c r="M479" s="66"/>
      <c r="N479" s="63" t="str">
        <f t="shared" si="38"/>
        <v/>
      </c>
      <c r="O479" s="63" t="str">
        <f t="shared" si="39"/>
        <v/>
      </c>
      <c r="P479" s="61" t="str">
        <f t="shared" si="40"/>
        <v/>
      </c>
      <c r="W479" s="90" t="str">
        <f>IF('2. Aanbestedingen'!$B479="","",COUNTIFS('2. Aanbestedingen'!$Q479:$V479,"Toegepast (eis)")+COUNTIFS('2. Aanbestedingen'!$Q479:$V479,"Toegepast (wens)"))</f>
        <v/>
      </c>
      <c r="X479" s="97" t="str">
        <f t="shared" si="37"/>
        <v/>
      </c>
    </row>
    <row r="480" spans="2:24" x14ac:dyDescent="0.2">
      <c r="B480" s="60"/>
      <c r="C480" s="61"/>
      <c r="D480" s="61"/>
      <c r="E480" s="61"/>
      <c r="F480" s="62"/>
      <c r="G480" s="62"/>
      <c r="H480" s="63"/>
      <c r="I480" s="64"/>
      <c r="J480" s="63"/>
      <c r="K480" s="64"/>
      <c r="L480" s="90" t="str">
        <f t="shared" si="41"/>
        <v/>
      </c>
      <c r="M480" s="66"/>
      <c r="N480" s="63" t="str">
        <f t="shared" si="38"/>
        <v/>
      </c>
      <c r="O480" s="63" t="str">
        <f t="shared" si="39"/>
        <v/>
      </c>
      <c r="P480" s="61" t="str">
        <f t="shared" si="40"/>
        <v/>
      </c>
      <c r="W480" s="90" t="str">
        <f>IF('2. Aanbestedingen'!$B480="","",COUNTIFS('2. Aanbestedingen'!$Q480:$V480,"Toegepast (eis)")+COUNTIFS('2. Aanbestedingen'!$Q480:$V480,"Toegepast (wens)"))</f>
        <v/>
      </c>
      <c r="X480" s="97" t="str">
        <f t="shared" si="37"/>
        <v/>
      </c>
    </row>
    <row r="481" spans="2:24" x14ac:dyDescent="0.2">
      <c r="B481" s="60"/>
      <c r="C481" s="61"/>
      <c r="D481" s="61"/>
      <c r="E481" s="61"/>
      <c r="F481" s="62"/>
      <c r="G481" s="62"/>
      <c r="H481" s="63"/>
      <c r="I481" s="64"/>
      <c r="J481" s="63"/>
      <c r="K481" s="64"/>
      <c r="L481" s="90" t="str">
        <f t="shared" si="41"/>
        <v/>
      </c>
      <c r="M481" s="66"/>
      <c r="N481" s="63" t="str">
        <f t="shared" si="38"/>
        <v/>
      </c>
      <c r="O481" s="63" t="str">
        <f t="shared" si="39"/>
        <v/>
      </c>
      <c r="P481" s="61" t="str">
        <f t="shared" si="40"/>
        <v/>
      </c>
      <c r="W481" s="90" t="str">
        <f>IF('2. Aanbestedingen'!$B481="","",COUNTIFS('2. Aanbestedingen'!$Q481:$V481,"Toegepast (eis)")+COUNTIFS('2. Aanbestedingen'!$Q481:$V481,"Toegepast (wens)"))</f>
        <v/>
      </c>
      <c r="X481" s="97" t="str">
        <f t="shared" si="37"/>
        <v/>
      </c>
    </row>
    <row r="482" spans="2:24" x14ac:dyDescent="0.2">
      <c r="B482" s="60"/>
      <c r="C482" s="61"/>
      <c r="D482" s="61"/>
      <c r="E482" s="61"/>
      <c r="F482" s="62"/>
      <c r="G482" s="62"/>
      <c r="H482" s="63"/>
      <c r="I482" s="64"/>
      <c r="J482" s="63"/>
      <c r="K482" s="64"/>
      <c r="L482" s="90" t="str">
        <f t="shared" si="41"/>
        <v/>
      </c>
      <c r="M482" s="66"/>
      <c r="N482" s="63" t="str">
        <f t="shared" si="38"/>
        <v/>
      </c>
      <c r="O482" s="63" t="str">
        <f t="shared" si="39"/>
        <v/>
      </c>
      <c r="P482" s="61" t="str">
        <f t="shared" si="40"/>
        <v/>
      </c>
      <c r="W482" s="90" t="str">
        <f>IF('2. Aanbestedingen'!$B482="","",COUNTIFS('2. Aanbestedingen'!$Q482:$V482,"Toegepast (eis)")+COUNTIFS('2. Aanbestedingen'!$Q482:$V482,"Toegepast (wens)"))</f>
        <v/>
      </c>
      <c r="X482" s="97" t="str">
        <f t="shared" si="37"/>
        <v/>
      </c>
    </row>
    <row r="483" spans="2:24" x14ac:dyDescent="0.2">
      <c r="B483" s="60"/>
      <c r="C483" s="61"/>
      <c r="D483" s="61"/>
      <c r="E483" s="61"/>
      <c r="F483" s="62"/>
      <c r="G483" s="62"/>
      <c r="H483" s="63"/>
      <c r="I483" s="64"/>
      <c r="J483" s="63"/>
      <c r="K483" s="64"/>
      <c r="L483" s="90" t="str">
        <f t="shared" si="41"/>
        <v/>
      </c>
      <c r="M483" s="66"/>
      <c r="N483" s="63" t="str">
        <f t="shared" si="38"/>
        <v/>
      </c>
      <c r="O483" s="63" t="str">
        <f t="shared" si="39"/>
        <v/>
      </c>
      <c r="P483" s="61" t="str">
        <f t="shared" si="40"/>
        <v/>
      </c>
      <c r="W483" s="90" t="str">
        <f>IF('2. Aanbestedingen'!$B483="","",COUNTIFS('2. Aanbestedingen'!$Q483:$V483,"Toegepast (eis)")+COUNTIFS('2. Aanbestedingen'!$Q483:$V483,"Toegepast (wens)"))</f>
        <v/>
      </c>
      <c r="X483" s="97" t="str">
        <f t="shared" si="37"/>
        <v/>
      </c>
    </row>
    <row r="484" spans="2:24" x14ac:dyDescent="0.2">
      <c r="B484" s="60"/>
      <c r="C484" s="61"/>
      <c r="D484" s="61"/>
      <c r="E484" s="61"/>
      <c r="F484" s="62"/>
      <c r="G484" s="62"/>
      <c r="H484" s="63"/>
      <c r="I484" s="64"/>
      <c r="J484" s="63"/>
      <c r="K484" s="64"/>
      <c r="L484" s="90" t="str">
        <f t="shared" si="41"/>
        <v/>
      </c>
      <c r="M484" s="66"/>
      <c r="N484" s="63" t="str">
        <f t="shared" si="38"/>
        <v/>
      </c>
      <c r="O484" s="63" t="str">
        <f t="shared" si="39"/>
        <v/>
      </c>
      <c r="P484" s="61" t="str">
        <f t="shared" si="40"/>
        <v/>
      </c>
      <c r="W484" s="90" t="str">
        <f>IF('2. Aanbestedingen'!$B484="","",COUNTIFS('2. Aanbestedingen'!$Q484:$V484,"Toegepast (eis)")+COUNTIFS('2. Aanbestedingen'!$Q484:$V484,"Toegepast (wens)"))</f>
        <v/>
      </c>
      <c r="X484" s="97" t="str">
        <f t="shared" si="37"/>
        <v/>
      </c>
    </row>
    <row r="485" spans="2:24" x14ac:dyDescent="0.2">
      <c r="B485" s="60"/>
      <c r="C485" s="61"/>
      <c r="D485" s="61"/>
      <c r="E485" s="61"/>
      <c r="F485" s="62"/>
      <c r="G485" s="62"/>
      <c r="H485" s="63"/>
      <c r="I485" s="64"/>
      <c r="J485" s="63"/>
      <c r="K485" s="64"/>
      <c r="L485" s="90" t="str">
        <f t="shared" si="41"/>
        <v/>
      </c>
      <c r="M485" s="66"/>
      <c r="N485" s="63" t="str">
        <f t="shared" si="38"/>
        <v/>
      </c>
      <c r="O485" s="63" t="str">
        <f t="shared" si="39"/>
        <v/>
      </c>
      <c r="P485" s="61" t="str">
        <f t="shared" si="40"/>
        <v/>
      </c>
      <c r="W485" s="90" t="str">
        <f>IF('2. Aanbestedingen'!$B485="","",COUNTIFS('2. Aanbestedingen'!$Q485:$V485,"Toegepast (eis)")+COUNTIFS('2. Aanbestedingen'!$Q485:$V485,"Toegepast (wens)"))</f>
        <v/>
      </c>
      <c r="X485" s="97" t="str">
        <f t="shared" si="37"/>
        <v/>
      </c>
    </row>
    <row r="486" spans="2:24" x14ac:dyDescent="0.2">
      <c r="B486" s="60"/>
      <c r="C486" s="61"/>
      <c r="D486" s="61"/>
      <c r="E486" s="61"/>
      <c r="F486" s="62"/>
      <c r="G486" s="62"/>
      <c r="H486" s="63"/>
      <c r="I486" s="64"/>
      <c r="J486" s="63"/>
      <c r="K486" s="64"/>
      <c r="L486" s="90" t="str">
        <f t="shared" si="41"/>
        <v/>
      </c>
      <c r="M486" s="66"/>
      <c r="N486" s="63" t="str">
        <f t="shared" si="38"/>
        <v/>
      </c>
      <c r="O486" s="63" t="str">
        <f t="shared" si="39"/>
        <v/>
      </c>
      <c r="P486" s="61" t="str">
        <f t="shared" si="40"/>
        <v/>
      </c>
      <c r="W486" s="90" t="str">
        <f>IF('2. Aanbestedingen'!$B486="","",COUNTIFS('2. Aanbestedingen'!$Q486:$V486,"Toegepast (eis)")+COUNTIFS('2. Aanbestedingen'!$Q486:$V486,"Toegepast (wens)"))</f>
        <v/>
      </c>
      <c r="X486" s="97" t="str">
        <f t="shared" si="37"/>
        <v/>
      </c>
    </row>
    <row r="487" spans="2:24" x14ac:dyDescent="0.2">
      <c r="B487" s="60"/>
      <c r="C487" s="61"/>
      <c r="D487" s="61"/>
      <c r="E487" s="61"/>
      <c r="F487" s="62"/>
      <c r="G487" s="62"/>
      <c r="H487" s="63"/>
      <c r="I487" s="64"/>
      <c r="J487" s="63"/>
      <c r="K487" s="64"/>
      <c r="L487" s="90" t="str">
        <f t="shared" si="41"/>
        <v/>
      </c>
      <c r="M487" s="66"/>
      <c r="N487" s="63" t="str">
        <f t="shared" si="38"/>
        <v/>
      </c>
      <c r="O487" s="63" t="str">
        <f t="shared" si="39"/>
        <v/>
      </c>
      <c r="P487" s="61" t="str">
        <f t="shared" si="40"/>
        <v/>
      </c>
      <c r="W487" s="90" t="str">
        <f>IF('2. Aanbestedingen'!$B487="","",COUNTIFS('2. Aanbestedingen'!$Q487:$V487,"Toegepast (eis)")+COUNTIFS('2. Aanbestedingen'!$Q487:$V487,"Toegepast (wens)"))</f>
        <v/>
      </c>
      <c r="X487" s="97" t="str">
        <f t="shared" si="37"/>
        <v/>
      </c>
    </row>
    <row r="488" spans="2:24" x14ac:dyDescent="0.2">
      <c r="B488" s="60"/>
      <c r="C488" s="61"/>
      <c r="D488" s="61"/>
      <c r="E488" s="61"/>
      <c r="F488" s="62"/>
      <c r="G488" s="62"/>
      <c r="H488" s="63"/>
      <c r="I488" s="64"/>
      <c r="J488" s="63"/>
      <c r="K488" s="64"/>
      <c r="L488" s="90" t="str">
        <f t="shared" si="41"/>
        <v/>
      </c>
      <c r="M488" s="66"/>
      <c r="N488" s="63" t="str">
        <f t="shared" si="38"/>
        <v/>
      </c>
      <c r="O488" s="63" t="str">
        <f t="shared" si="39"/>
        <v/>
      </c>
      <c r="P488" s="61" t="str">
        <f t="shared" si="40"/>
        <v/>
      </c>
      <c r="W488" s="90" t="str">
        <f>IF('2. Aanbestedingen'!$B488="","",COUNTIFS('2. Aanbestedingen'!$Q488:$V488,"Toegepast (eis)")+COUNTIFS('2. Aanbestedingen'!$Q488:$V488,"Toegepast (wens)"))</f>
        <v/>
      </c>
      <c r="X488" s="97" t="str">
        <f t="shared" si="37"/>
        <v/>
      </c>
    </row>
    <row r="489" spans="2:24" x14ac:dyDescent="0.2">
      <c r="B489" s="60"/>
      <c r="C489" s="61"/>
      <c r="D489" s="61"/>
      <c r="E489" s="61"/>
      <c r="F489" s="62"/>
      <c r="G489" s="62"/>
      <c r="H489" s="63"/>
      <c r="I489" s="64"/>
      <c r="J489" s="63"/>
      <c r="K489" s="64"/>
      <c r="L489" s="90" t="str">
        <f t="shared" si="41"/>
        <v/>
      </c>
      <c r="M489" s="66"/>
      <c r="N489" s="63" t="str">
        <f t="shared" si="38"/>
        <v/>
      </c>
      <c r="O489" s="63" t="str">
        <f t="shared" si="39"/>
        <v/>
      </c>
      <c r="P489" s="61" t="str">
        <f t="shared" si="40"/>
        <v/>
      </c>
      <c r="W489" s="90" t="str">
        <f>IF('2. Aanbestedingen'!$B489="","",COUNTIFS('2. Aanbestedingen'!$Q489:$V489,"Toegepast (eis)")+COUNTIFS('2. Aanbestedingen'!$Q489:$V489,"Toegepast (wens)"))</f>
        <v/>
      </c>
      <c r="X489" s="97" t="str">
        <f t="shared" si="37"/>
        <v/>
      </c>
    </row>
    <row r="490" spans="2:24" x14ac:dyDescent="0.2">
      <c r="B490" s="60"/>
      <c r="C490" s="61"/>
      <c r="D490" s="61"/>
      <c r="E490" s="61"/>
      <c r="F490" s="62"/>
      <c r="G490" s="62"/>
      <c r="H490" s="63"/>
      <c r="I490" s="64"/>
      <c r="J490" s="63"/>
      <c r="K490" s="64"/>
      <c r="L490" s="90" t="str">
        <f t="shared" si="41"/>
        <v/>
      </c>
      <c r="M490" s="66"/>
      <c r="N490" s="63" t="str">
        <f t="shared" si="38"/>
        <v/>
      </c>
      <c r="O490" s="63" t="str">
        <f t="shared" si="39"/>
        <v/>
      </c>
      <c r="P490" s="61" t="str">
        <f t="shared" si="40"/>
        <v/>
      </c>
      <c r="W490" s="90" t="str">
        <f>IF('2. Aanbestedingen'!$B490="","",COUNTIFS('2. Aanbestedingen'!$Q490:$V490,"Toegepast (eis)")+COUNTIFS('2. Aanbestedingen'!$Q490:$V490,"Toegepast (wens)"))</f>
        <v/>
      </c>
      <c r="X490" s="97" t="str">
        <f t="shared" si="37"/>
        <v/>
      </c>
    </row>
    <row r="491" spans="2:24" x14ac:dyDescent="0.2">
      <c r="B491" s="60"/>
      <c r="C491" s="61"/>
      <c r="D491" s="61"/>
      <c r="E491" s="61"/>
      <c r="F491" s="62"/>
      <c r="G491" s="62"/>
      <c r="H491" s="63"/>
      <c r="I491" s="64"/>
      <c r="J491" s="63"/>
      <c r="K491" s="64"/>
      <c r="L491" s="90" t="str">
        <f t="shared" si="41"/>
        <v/>
      </c>
      <c r="M491" s="66"/>
      <c r="N491" s="63" t="str">
        <f t="shared" si="38"/>
        <v/>
      </c>
      <c r="O491" s="63" t="str">
        <f t="shared" si="39"/>
        <v/>
      </c>
      <c r="P491" s="61" t="str">
        <f t="shared" si="40"/>
        <v/>
      </c>
      <c r="W491" s="90" t="str">
        <f>IF('2. Aanbestedingen'!$B491="","",COUNTIFS('2. Aanbestedingen'!$Q491:$V491,"Toegepast (eis)")+COUNTIFS('2. Aanbestedingen'!$Q491:$V491,"Toegepast (wens)"))</f>
        <v/>
      </c>
      <c r="X491" s="97" t="str">
        <f t="shared" si="37"/>
        <v/>
      </c>
    </row>
    <row r="492" spans="2:24" x14ac:dyDescent="0.2">
      <c r="B492" s="60"/>
      <c r="C492" s="61"/>
      <c r="D492" s="61"/>
      <c r="E492" s="61"/>
      <c r="F492" s="62"/>
      <c r="G492" s="62"/>
      <c r="H492" s="63"/>
      <c r="I492" s="64"/>
      <c r="J492" s="63"/>
      <c r="K492" s="64"/>
      <c r="L492" s="90" t="str">
        <f t="shared" si="41"/>
        <v/>
      </c>
      <c r="M492" s="66"/>
      <c r="N492" s="63" t="str">
        <f t="shared" si="38"/>
        <v/>
      </c>
      <c r="O492" s="63" t="str">
        <f t="shared" si="39"/>
        <v/>
      </c>
      <c r="P492" s="61" t="str">
        <f t="shared" si="40"/>
        <v/>
      </c>
      <c r="W492" s="90" t="str">
        <f>IF('2. Aanbestedingen'!$B492="","",COUNTIFS('2. Aanbestedingen'!$Q492:$V492,"Toegepast (eis)")+COUNTIFS('2. Aanbestedingen'!$Q492:$V492,"Toegepast (wens)"))</f>
        <v/>
      </c>
      <c r="X492" s="97" t="str">
        <f t="shared" si="37"/>
        <v/>
      </c>
    </row>
    <row r="493" spans="2:24" x14ac:dyDescent="0.2">
      <c r="B493" s="60"/>
      <c r="C493" s="61"/>
      <c r="D493" s="61"/>
      <c r="E493" s="61"/>
      <c r="F493" s="62"/>
      <c r="G493" s="62"/>
      <c r="H493" s="63"/>
      <c r="I493" s="64"/>
      <c r="J493" s="63"/>
      <c r="K493" s="64"/>
      <c r="L493" s="90" t="str">
        <f t="shared" si="41"/>
        <v/>
      </c>
      <c r="M493" s="66"/>
      <c r="N493" s="63" t="str">
        <f t="shared" si="38"/>
        <v/>
      </c>
      <c r="O493" s="63" t="str">
        <f t="shared" si="39"/>
        <v/>
      </c>
      <c r="P493" s="61" t="str">
        <f t="shared" si="40"/>
        <v/>
      </c>
      <c r="W493" s="90" t="str">
        <f>IF('2. Aanbestedingen'!$B493="","",COUNTIFS('2. Aanbestedingen'!$Q493:$V493,"Toegepast (eis)")+COUNTIFS('2. Aanbestedingen'!$Q493:$V493,"Toegepast (wens)"))</f>
        <v/>
      </c>
      <c r="X493" s="97" t="str">
        <f t="shared" si="37"/>
        <v/>
      </c>
    </row>
    <row r="494" spans="2:24" x14ac:dyDescent="0.2">
      <c r="B494" s="60"/>
      <c r="C494" s="61"/>
      <c r="D494" s="61"/>
      <c r="E494" s="61"/>
      <c r="F494" s="62"/>
      <c r="G494" s="62"/>
      <c r="H494" s="63"/>
      <c r="I494" s="64"/>
      <c r="J494" s="63"/>
      <c r="K494" s="64"/>
      <c r="L494" s="90" t="str">
        <f t="shared" si="41"/>
        <v/>
      </c>
      <c r="M494" s="66"/>
      <c r="N494" s="63" t="str">
        <f t="shared" si="38"/>
        <v/>
      </c>
      <c r="O494" s="63" t="str">
        <f t="shared" si="39"/>
        <v/>
      </c>
      <c r="P494" s="61" t="str">
        <f t="shared" si="40"/>
        <v/>
      </c>
      <c r="W494" s="90" t="str">
        <f>IF('2. Aanbestedingen'!$B494="","",COUNTIFS('2. Aanbestedingen'!$Q494:$V494,"Toegepast (eis)")+COUNTIFS('2. Aanbestedingen'!$Q494:$V494,"Toegepast (wens)"))</f>
        <v/>
      </c>
      <c r="X494" s="97" t="str">
        <f t="shared" si="37"/>
        <v/>
      </c>
    </row>
    <row r="495" spans="2:24" x14ac:dyDescent="0.2">
      <c r="B495" s="60"/>
      <c r="C495" s="61"/>
      <c r="D495" s="61"/>
      <c r="E495" s="61"/>
      <c r="F495" s="62"/>
      <c r="G495" s="62"/>
      <c r="H495" s="63"/>
      <c r="I495" s="64"/>
      <c r="J495" s="63"/>
      <c r="K495" s="64"/>
      <c r="L495" s="90" t="str">
        <f t="shared" si="41"/>
        <v/>
      </c>
      <c r="M495" s="66"/>
      <c r="N495" s="63" t="str">
        <f t="shared" si="38"/>
        <v/>
      </c>
      <c r="O495" s="63" t="str">
        <f t="shared" si="39"/>
        <v/>
      </c>
      <c r="P495" s="61" t="str">
        <f t="shared" si="40"/>
        <v/>
      </c>
      <c r="W495" s="90" t="str">
        <f>IF('2. Aanbestedingen'!$B495="","",COUNTIFS('2. Aanbestedingen'!$Q495:$V495,"Toegepast (eis)")+COUNTIFS('2. Aanbestedingen'!$Q495:$V495,"Toegepast (wens)"))</f>
        <v/>
      </c>
      <c r="X495" s="97" t="str">
        <f t="shared" si="37"/>
        <v/>
      </c>
    </row>
    <row r="496" spans="2:24" x14ac:dyDescent="0.2">
      <c r="B496" s="60"/>
      <c r="C496" s="61"/>
      <c r="D496" s="61"/>
      <c r="E496" s="61"/>
      <c r="F496" s="62"/>
      <c r="G496" s="62"/>
      <c r="H496" s="63"/>
      <c r="I496" s="64"/>
      <c r="J496" s="63"/>
      <c r="K496" s="64"/>
      <c r="L496" s="90" t="str">
        <f t="shared" si="41"/>
        <v/>
      </c>
      <c r="M496" s="66"/>
      <c r="N496" s="63" t="str">
        <f t="shared" si="38"/>
        <v/>
      </c>
      <c r="O496" s="63" t="str">
        <f t="shared" si="39"/>
        <v/>
      </c>
      <c r="P496" s="61" t="str">
        <f t="shared" si="40"/>
        <v/>
      </c>
      <c r="W496" s="90" t="str">
        <f>IF('2. Aanbestedingen'!$B496="","",COUNTIFS('2. Aanbestedingen'!$Q496:$V496,"Toegepast (eis)")+COUNTIFS('2. Aanbestedingen'!$Q496:$V496,"Toegepast (wens)"))</f>
        <v/>
      </c>
      <c r="X496" s="97" t="str">
        <f t="shared" si="37"/>
        <v/>
      </c>
    </row>
    <row r="497" spans="2:24" x14ac:dyDescent="0.2">
      <c r="B497" s="60"/>
      <c r="C497" s="61"/>
      <c r="D497" s="61"/>
      <c r="E497" s="61"/>
      <c r="F497" s="62"/>
      <c r="G497" s="62"/>
      <c r="H497" s="63"/>
      <c r="I497" s="64"/>
      <c r="J497" s="63"/>
      <c r="K497" s="64"/>
      <c r="L497" s="90" t="str">
        <f t="shared" si="41"/>
        <v/>
      </c>
      <c r="M497" s="66"/>
      <c r="N497" s="63" t="str">
        <f t="shared" si="38"/>
        <v/>
      </c>
      <c r="O497" s="63" t="str">
        <f t="shared" si="39"/>
        <v/>
      </c>
      <c r="P497" s="61" t="str">
        <f t="shared" si="40"/>
        <v/>
      </c>
      <c r="W497" s="90" t="str">
        <f>IF('2. Aanbestedingen'!$B497="","",COUNTIFS('2. Aanbestedingen'!$Q497:$V497,"Toegepast (eis)")+COUNTIFS('2. Aanbestedingen'!$Q497:$V497,"Toegepast (wens)"))</f>
        <v/>
      </c>
      <c r="X497" s="97" t="str">
        <f t="shared" si="37"/>
        <v/>
      </c>
    </row>
    <row r="498" spans="2:24" x14ac:dyDescent="0.2">
      <c r="B498" s="60"/>
      <c r="C498" s="61"/>
      <c r="D498" s="61"/>
      <c r="E498" s="61"/>
      <c r="F498" s="62"/>
      <c r="G498" s="62"/>
      <c r="H498" s="63"/>
      <c r="I498" s="64"/>
      <c r="J498" s="63"/>
      <c r="K498" s="64"/>
      <c r="L498" s="90" t="str">
        <f t="shared" si="41"/>
        <v/>
      </c>
      <c r="M498" s="66"/>
      <c r="N498" s="63" t="str">
        <f t="shared" si="38"/>
        <v/>
      </c>
      <c r="O498" s="63" t="str">
        <f t="shared" si="39"/>
        <v/>
      </c>
      <c r="P498" s="61" t="str">
        <f t="shared" si="40"/>
        <v/>
      </c>
      <c r="W498" s="90" t="str">
        <f>IF('2. Aanbestedingen'!$B498="","",COUNTIFS('2. Aanbestedingen'!$Q498:$V498,"Toegepast (eis)")+COUNTIFS('2. Aanbestedingen'!$Q498:$V498,"Toegepast (wens)"))</f>
        <v/>
      </c>
      <c r="X498" s="97" t="str">
        <f t="shared" si="37"/>
        <v/>
      </c>
    </row>
    <row r="499" spans="2:24" x14ac:dyDescent="0.2">
      <c r="B499" s="60"/>
      <c r="C499" s="61"/>
      <c r="D499" s="61"/>
      <c r="E499" s="61"/>
      <c r="F499" s="62"/>
      <c r="G499" s="62"/>
      <c r="H499" s="63"/>
      <c r="I499" s="64"/>
      <c r="J499" s="63"/>
      <c r="K499" s="64"/>
      <c r="L499" s="90" t="str">
        <f t="shared" si="41"/>
        <v/>
      </c>
      <c r="M499" s="66"/>
      <c r="N499" s="63" t="str">
        <f t="shared" si="38"/>
        <v/>
      </c>
      <c r="O499" s="63" t="str">
        <f t="shared" si="39"/>
        <v/>
      </c>
      <c r="P499" s="61" t="str">
        <f t="shared" si="40"/>
        <v/>
      </c>
      <c r="W499" s="90" t="str">
        <f>IF('2. Aanbestedingen'!$B499="","",COUNTIFS('2. Aanbestedingen'!$Q499:$V499,"Toegepast (eis)")+COUNTIFS('2. Aanbestedingen'!$Q499:$V499,"Toegepast (wens)"))</f>
        <v/>
      </c>
      <c r="X499" s="97" t="str">
        <f t="shared" si="37"/>
        <v/>
      </c>
    </row>
    <row r="500" spans="2:24" x14ac:dyDescent="0.2">
      <c r="B500" s="60"/>
      <c r="C500" s="61"/>
      <c r="D500" s="61"/>
      <c r="E500" s="61"/>
      <c r="F500" s="62"/>
      <c r="G500" s="62"/>
      <c r="H500" s="63"/>
      <c r="I500" s="64"/>
      <c r="J500" s="63"/>
      <c r="K500" s="64"/>
      <c r="L500" s="90" t="str">
        <f t="shared" si="41"/>
        <v/>
      </c>
      <c r="M500" s="66"/>
      <c r="N500" s="63" t="str">
        <f t="shared" si="38"/>
        <v/>
      </c>
      <c r="O500" s="63" t="str">
        <f t="shared" si="39"/>
        <v/>
      </c>
      <c r="P500" s="61" t="str">
        <f t="shared" si="40"/>
        <v/>
      </c>
      <c r="W500" s="90" t="str">
        <f>IF('2. Aanbestedingen'!$B500="","",COUNTIFS('2. Aanbestedingen'!$Q500:$V500,"Toegepast (eis)")+COUNTIFS('2. Aanbestedingen'!$Q500:$V500,"Toegepast (wens)"))</f>
        <v/>
      </c>
      <c r="X500" s="97" t="str">
        <f t="shared" si="37"/>
        <v/>
      </c>
    </row>
    <row r="501" spans="2:24" x14ac:dyDescent="0.2">
      <c r="B501" s="60"/>
      <c r="C501" s="61"/>
      <c r="D501" s="61"/>
      <c r="E501" s="61"/>
      <c r="F501" s="62"/>
      <c r="G501" s="62"/>
      <c r="H501" s="63"/>
      <c r="I501" s="64"/>
      <c r="J501" s="63"/>
      <c r="K501" s="64"/>
      <c r="L501" s="90" t="str">
        <f t="shared" si="41"/>
        <v/>
      </c>
      <c r="M501" s="66"/>
      <c r="N501" s="63" t="str">
        <f t="shared" si="38"/>
        <v/>
      </c>
      <c r="O501" s="63" t="str">
        <f t="shared" si="39"/>
        <v/>
      </c>
      <c r="P501" s="61" t="str">
        <f t="shared" si="40"/>
        <v/>
      </c>
      <c r="W501" s="90" t="str">
        <f>IF('2. Aanbestedingen'!$B501="","",COUNTIFS('2. Aanbestedingen'!$Q501:$V501,"Toegepast (eis)")+COUNTIFS('2. Aanbestedingen'!$Q501:$V501,"Toegepast (wens)"))</f>
        <v/>
      </c>
      <c r="X501" s="97" t="str">
        <f t="shared" si="37"/>
        <v/>
      </c>
    </row>
    <row r="502" spans="2:24" x14ac:dyDescent="0.2">
      <c r="B502" s="60"/>
      <c r="C502" s="61"/>
      <c r="D502" s="61"/>
      <c r="E502" s="61"/>
      <c r="F502" s="62"/>
      <c r="G502" s="62"/>
      <c r="H502" s="63"/>
      <c r="I502" s="64"/>
      <c r="J502" s="63"/>
      <c r="K502" s="64"/>
      <c r="L502" s="90" t="str">
        <f t="shared" si="41"/>
        <v/>
      </c>
      <c r="M502" s="66"/>
      <c r="N502" s="63" t="str">
        <f t="shared" si="38"/>
        <v/>
      </c>
      <c r="O502" s="63" t="str">
        <f t="shared" si="39"/>
        <v/>
      </c>
      <c r="P502" s="61" t="str">
        <f t="shared" si="40"/>
        <v/>
      </c>
      <c r="W502" s="90" t="str">
        <f>IF('2. Aanbestedingen'!$B502="","",COUNTIFS('2. Aanbestedingen'!$Q502:$V502,"Toegepast (eis)")+COUNTIFS('2. Aanbestedingen'!$Q502:$V502,"Toegepast (wens)"))</f>
        <v/>
      </c>
      <c r="X502" s="97" t="str">
        <f t="shared" si="37"/>
        <v/>
      </c>
    </row>
    <row r="503" spans="2:24" x14ac:dyDescent="0.2">
      <c r="B503" s="60"/>
      <c r="C503" s="61"/>
      <c r="D503" s="61"/>
      <c r="E503" s="61"/>
      <c r="F503" s="62"/>
      <c r="G503" s="62"/>
      <c r="H503" s="63"/>
      <c r="I503" s="64"/>
      <c r="J503" s="63"/>
      <c r="K503" s="64"/>
      <c r="L503" s="90" t="str">
        <f t="shared" si="41"/>
        <v/>
      </c>
      <c r="M503" s="66"/>
      <c r="N503" s="63" t="str">
        <f t="shared" si="38"/>
        <v/>
      </c>
      <c r="O503" s="63" t="str">
        <f t="shared" si="39"/>
        <v/>
      </c>
      <c r="P503" s="61" t="str">
        <f t="shared" si="40"/>
        <v/>
      </c>
      <c r="W503" s="90" t="str">
        <f>IF('2. Aanbestedingen'!$B503="","",COUNTIFS('2. Aanbestedingen'!$Q503:$V503,"Toegepast (eis)")+COUNTIFS('2. Aanbestedingen'!$Q503:$V503,"Toegepast (wens)"))</f>
        <v/>
      </c>
      <c r="X503" s="97" t="str">
        <f t="shared" si="37"/>
        <v/>
      </c>
    </row>
    <row r="504" spans="2:24" x14ac:dyDescent="0.2">
      <c r="B504" s="60"/>
      <c r="C504" s="61"/>
      <c r="D504" s="61"/>
      <c r="E504" s="61"/>
      <c r="F504" s="62"/>
      <c r="G504" s="62"/>
      <c r="H504" s="63"/>
      <c r="I504" s="64"/>
      <c r="J504" s="63"/>
      <c r="K504" s="64"/>
      <c r="L504" s="90" t="str">
        <f t="shared" si="41"/>
        <v/>
      </c>
      <c r="M504" s="66"/>
      <c r="N504" s="63" t="str">
        <f t="shared" si="38"/>
        <v/>
      </c>
      <c r="O504" s="63" t="str">
        <f t="shared" si="39"/>
        <v/>
      </c>
      <c r="P504" s="61" t="str">
        <f t="shared" si="40"/>
        <v/>
      </c>
      <c r="W504" s="90" t="str">
        <f>IF('2. Aanbestedingen'!$B504="","",COUNTIFS('2. Aanbestedingen'!$Q504:$V504,"Toegepast (eis)")+COUNTIFS('2. Aanbestedingen'!$Q504:$V504,"Toegepast (wens)"))</f>
        <v/>
      </c>
      <c r="X504" s="97" t="str">
        <f t="shared" si="37"/>
        <v/>
      </c>
    </row>
    <row r="505" spans="2:24" x14ac:dyDescent="0.2">
      <c r="B505" s="60"/>
      <c r="C505" s="61"/>
      <c r="D505" s="61"/>
      <c r="E505" s="61"/>
      <c r="F505" s="62"/>
      <c r="G505" s="62"/>
      <c r="H505" s="63"/>
      <c r="I505" s="64"/>
      <c r="J505" s="63"/>
      <c r="K505" s="64"/>
      <c r="L505" s="90" t="str">
        <f t="shared" si="41"/>
        <v/>
      </c>
      <c r="M505" s="66"/>
      <c r="N505" s="63" t="str">
        <f t="shared" si="38"/>
        <v/>
      </c>
      <c r="O505" s="63" t="str">
        <f t="shared" si="39"/>
        <v/>
      </c>
      <c r="P505" s="61" t="str">
        <f t="shared" si="40"/>
        <v/>
      </c>
      <c r="W505" s="90" t="str">
        <f>IF('2. Aanbestedingen'!$B505="","",COUNTIFS('2. Aanbestedingen'!$Q505:$V505,"Toegepast (eis)")+COUNTIFS('2. Aanbestedingen'!$Q505:$V505,"Toegepast (wens)"))</f>
        <v/>
      </c>
      <c r="X505" s="97" t="str">
        <f t="shared" si="37"/>
        <v/>
      </c>
    </row>
    <row r="506" spans="2:24" x14ac:dyDescent="0.2">
      <c r="B506" s="60"/>
      <c r="C506" s="61"/>
      <c r="D506" s="61"/>
      <c r="E506" s="61"/>
      <c r="F506" s="62"/>
      <c r="G506" s="62"/>
      <c r="H506" s="63"/>
      <c r="I506" s="64"/>
      <c r="J506" s="63"/>
      <c r="K506" s="64"/>
      <c r="L506" s="90" t="str">
        <f t="shared" si="41"/>
        <v/>
      </c>
      <c r="M506" s="66"/>
      <c r="N506" s="63" t="str">
        <f t="shared" si="38"/>
        <v/>
      </c>
      <c r="O506" s="63" t="str">
        <f t="shared" si="39"/>
        <v/>
      </c>
      <c r="P506" s="61" t="str">
        <f t="shared" si="40"/>
        <v/>
      </c>
      <c r="W506" s="90" t="str">
        <f>IF('2. Aanbestedingen'!$B506="","",COUNTIFS('2. Aanbestedingen'!$Q506:$V506,"Toegepast (eis)")+COUNTIFS('2. Aanbestedingen'!$Q506:$V506,"Toegepast (wens)"))</f>
        <v/>
      </c>
      <c r="X506" s="97" t="str">
        <f t="shared" si="37"/>
        <v/>
      </c>
    </row>
    <row r="507" spans="2:24" x14ac:dyDescent="0.2">
      <c r="B507" s="60"/>
      <c r="C507" s="61"/>
      <c r="D507" s="61"/>
      <c r="E507" s="61"/>
      <c r="F507" s="62"/>
      <c r="G507" s="62"/>
      <c r="H507" s="63"/>
      <c r="I507" s="64"/>
      <c r="J507" s="63"/>
      <c r="K507" s="64"/>
      <c r="L507" s="90" t="str">
        <f t="shared" si="41"/>
        <v/>
      </c>
      <c r="M507" s="66"/>
      <c r="N507" s="63" t="str">
        <f t="shared" si="38"/>
        <v/>
      </c>
      <c r="O507" s="63" t="str">
        <f t="shared" si="39"/>
        <v/>
      </c>
      <c r="P507" s="61" t="str">
        <f t="shared" si="40"/>
        <v/>
      </c>
      <c r="W507" s="90" t="str">
        <f>IF('2. Aanbestedingen'!$B507="","",COUNTIFS('2. Aanbestedingen'!$Q507:$V507,"Toegepast (eis)")+COUNTIFS('2. Aanbestedingen'!$Q507:$V507,"Toegepast (wens)"))</f>
        <v/>
      </c>
      <c r="X507" s="97" t="str">
        <f t="shared" si="37"/>
        <v/>
      </c>
    </row>
    <row r="508" spans="2:24" x14ac:dyDescent="0.2">
      <c r="B508" s="60"/>
      <c r="C508" s="61"/>
      <c r="D508" s="61"/>
      <c r="E508" s="61"/>
      <c r="F508" s="62"/>
      <c r="G508" s="62"/>
      <c r="H508" s="63"/>
      <c r="I508" s="64"/>
      <c r="J508" s="63"/>
      <c r="K508" s="64"/>
      <c r="L508" s="90" t="str">
        <f t="shared" si="41"/>
        <v/>
      </c>
      <c r="M508" s="66"/>
      <c r="N508" s="63" t="str">
        <f t="shared" si="38"/>
        <v/>
      </c>
      <c r="O508" s="63" t="str">
        <f t="shared" si="39"/>
        <v/>
      </c>
      <c r="P508" s="61" t="str">
        <f t="shared" si="40"/>
        <v/>
      </c>
      <c r="W508" s="90" t="str">
        <f>IF('2. Aanbestedingen'!$B508="","",COUNTIFS('2. Aanbestedingen'!$Q508:$V508,"Toegepast (eis)")+COUNTIFS('2. Aanbestedingen'!$Q508:$V508,"Toegepast (wens)"))</f>
        <v/>
      </c>
      <c r="X508" s="97" t="str">
        <f t="shared" si="37"/>
        <v/>
      </c>
    </row>
    <row r="509" spans="2:24" x14ac:dyDescent="0.2">
      <c r="B509" s="60"/>
      <c r="C509" s="61"/>
      <c r="D509" s="61"/>
      <c r="E509" s="61"/>
      <c r="F509" s="62"/>
      <c r="G509" s="62"/>
      <c r="H509" s="63"/>
      <c r="I509" s="64"/>
      <c r="J509" s="63"/>
      <c r="K509" s="64"/>
      <c r="L509" s="90" t="str">
        <f t="shared" si="41"/>
        <v/>
      </c>
      <c r="M509" s="66"/>
      <c r="N509" s="63" t="str">
        <f t="shared" si="38"/>
        <v/>
      </c>
      <c r="O509" s="63" t="str">
        <f t="shared" si="39"/>
        <v/>
      </c>
      <c r="P509" s="61" t="str">
        <f t="shared" si="40"/>
        <v/>
      </c>
      <c r="W509" s="90" t="str">
        <f>IF('2. Aanbestedingen'!$B509="","",COUNTIFS('2. Aanbestedingen'!$Q509:$V509,"Toegepast (eis)")+COUNTIFS('2. Aanbestedingen'!$Q509:$V509,"Toegepast (wens)"))</f>
        <v/>
      </c>
      <c r="X509" s="97" t="str">
        <f t="shared" si="37"/>
        <v/>
      </c>
    </row>
    <row r="510" spans="2:24" x14ac:dyDescent="0.2">
      <c r="B510" s="60"/>
      <c r="C510" s="61"/>
      <c r="D510" s="61"/>
      <c r="E510" s="61"/>
      <c r="F510" s="62"/>
      <c r="G510" s="62"/>
      <c r="H510" s="63"/>
      <c r="I510" s="64"/>
      <c r="J510" s="63"/>
      <c r="K510" s="64"/>
      <c r="L510" s="90" t="str">
        <f t="shared" si="41"/>
        <v/>
      </c>
      <c r="M510" s="66"/>
      <c r="N510" s="63" t="str">
        <f t="shared" si="38"/>
        <v/>
      </c>
      <c r="O510" s="63" t="str">
        <f t="shared" si="39"/>
        <v/>
      </c>
      <c r="P510" s="61" t="str">
        <f t="shared" si="40"/>
        <v/>
      </c>
      <c r="W510" s="90" t="str">
        <f>IF('2. Aanbestedingen'!$B510="","",COUNTIFS('2. Aanbestedingen'!$Q510:$V510,"Toegepast (eis)")+COUNTIFS('2. Aanbestedingen'!$Q510:$V510,"Toegepast (wens)"))</f>
        <v/>
      </c>
      <c r="X510" s="97" t="str">
        <f t="shared" si="37"/>
        <v/>
      </c>
    </row>
    <row r="511" spans="2:24" x14ac:dyDescent="0.2">
      <c r="B511" s="60"/>
      <c r="C511" s="61"/>
      <c r="D511" s="61"/>
      <c r="E511" s="61"/>
      <c r="F511" s="62"/>
      <c r="G511" s="62"/>
      <c r="H511" s="63"/>
      <c r="I511" s="64"/>
      <c r="J511" s="63"/>
      <c r="K511" s="64"/>
      <c r="L511" s="90" t="str">
        <f t="shared" si="41"/>
        <v/>
      </c>
      <c r="M511" s="66"/>
      <c r="N511" s="63" t="str">
        <f t="shared" si="38"/>
        <v/>
      </c>
      <c r="O511" s="63" t="str">
        <f t="shared" si="39"/>
        <v/>
      </c>
      <c r="P511" s="61" t="str">
        <f t="shared" si="40"/>
        <v/>
      </c>
      <c r="W511" s="90" t="str">
        <f>IF('2. Aanbestedingen'!$B511="","",COUNTIFS('2. Aanbestedingen'!$Q511:$V511,"Toegepast (eis)")+COUNTIFS('2. Aanbestedingen'!$Q511:$V511,"Toegepast (wens)"))</f>
        <v/>
      </c>
      <c r="X511" s="97" t="str">
        <f t="shared" si="37"/>
        <v/>
      </c>
    </row>
    <row r="512" spans="2:24" x14ac:dyDescent="0.2">
      <c r="B512" s="60"/>
      <c r="C512" s="61"/>
      <c r="D512" s="61"/>
      <c r="E512" s="61"/>
      <c r="F512" s="62"/>
      <c r="G512" s="62"/>
      <c r="H512" s="63"/>
      <c r="I512" s="64"/>
      <c r="J512" s="63"/>
      <c r="K512" s="64"/>
      <c r="L512" s="90" t="str">
        <f t="shared" si="41"/>
        <v/>
      </c>
      <c r="M512" s="66"/>
      <c r="N512" s="63" t="str">
        <f t="shared" si="38"/>
        <v/>
      </c>
      <c r="O512" s="63" t="str">
        <f t="shared" si="39"/>
        <v/>
      </c>
      <c r="P512" s="61" t="str">
        <f t="shared" si="40"/>
        <v/>
      </c>
      <c r="W512" s="90" t="str">
        <f>IF('2. Aanbestedingen'!$B512="","",COUNTIFS('2. Aanbestedingen'!$Q512:$V512,"Toegepast (eis)")+COUNTIFS('2. Aanbestedingen'!$Q512:$V512,"Toegepast (wens)"))</f>
        <v/>
      </c>
      <c r="X512" s="97" t="str">
        <f t="shared" si="37"/>
        <v/>
      </c>
    </row>
    <row r="513" spans="2:24" x14ac:dyDescent="0.2">
      <c r="B513" s="60"/>
      <c r="C513" s="61"/>
      <c r="D513" s="61"/>
      <c r="E513" s="61"/>
      <c r="F513" s="62"/>
      <c r="G513" s="62"/>
      <c r="H513" s="63"/>
      <c r="I513" s="64"/>
      <c r="J513" s="63"/>
      <c r="K513" s="64"/>
      <c r="L513" s="90" t="str">
        <f t="shared" si="41"/>
        <v/>
      </c>
      <c r="M513" s="66"/>
      <c r="N513" s="63" t="str">
        <f t="shared" si="38"/>
        <v/>
      </c>
      <c r="O513" s="63" t="str">
        <f t="shared" si="39"/>
        <v/>
      </c>
      <c r="P513" s="61" t="str">
        <f t="shared" si="40"/>
        <v/>
      </c>
      <c r="W513" s="90" t="str">
        <f>IF('2. Aanbestedingen'!$B513="","",COUNTIFS('2. Aanbestedingen'!$Q513:$V513,"Toegepast (eis)")+COUNTIFS('2. Aanbestedingen'!$Q513:$V513,"Toegepast (wens)"))</f>
        <v/>
      </c>
      <c r="X513" s="97" t="str">
        <f t="shared" si="37"/>
        <v/>
      </c>
    </row>
    <row r="514" spans="2:24" x14ac:dyDescent="0.2">
      <c r="B514" s="60"/>
      <c r="C514" s="61"/>
      <c r="D514" s="61"/>
      <c r="E514" s="61"/>
      <c r="F514" s="62"/>
      <c r="G514" s="62"/>
      <c r="H514" s="63"/>
      <c r="I514" s="64"/>
      <c r="J514" s="63"/>
      <c r="K514" s="64"/>
      <c r="L514" s="90" t="str">
        <f t="shared" si="41"/>
        <v/>
      </c>
      <c r="M514" s="66"/>
      <c r="N514" s="63" t="str">
        <f t="shared" si="38"/>
        <v/>
      </c>
      <c r="O514" s="63" t="str">
        <f t="shared" si="39"/>
        <v/>
      </c>
      <c r="P514" s="61" t="str">
        <f t="shared" si="40"/>
        <v/>
      </c>
      <c r="W514" s="90" t="str">
        <f>IF('2. Aanbestedingen'!$B514="","",COUNTIFS('2. Aanbestedingen'!$Q514:$V514,"Toegepast (eis)")+COUNTIFS('2. Aanbestedingen'!$Q514:$V514,"Toegepast (wens)"))</f>
        <v/>
      </c>
      <c r="X514" s="97" t="str">
        <f t="shared" si="37"/>
        <v/>
      </c>
    </row>
    <row r="515" spans="2:24" x14ac:dyDescent="0.2">
      <c r="B515" s="60"/>
      <c r="C515" s="61"/>
      <c r="D515" s="61"/>
      <c r="E515" s="61"/>
      <c r="F515" s="62"/>
      <c r="G515" s="62"/>
      <c r="H515" s="63"/>
      <c r="I515" s="64"/>
      <c r="J515" s="63"/>
      <c r="K515" s="64"/>
      <c r="L515" s="90" t="str">
        <f t="shared" si="41"/>
        <v/>
      </c>
      <c r="M515" s="66"/>
      <c r="N515" s="63" t="str">
        <f t="shared" si="38"/>
        <v/>
      </c>
      <c r="O515" s="63" t="str">
        <f t="shared" si="39"/>
        <v/>
      </c>
      <c r="P515" s="61" t="str">
        <f t="shared" si="40"/>
        <v/>
      </c>
      <c r="W515" s="90" t="str">
        <f>IF('2. Aanbestedingen'!$B515="","",COUNTIFS('2. Aanbestedingen'!$Q515:$V515,"Toegepast (eis)")+COUNTIFS('2. Aanbestedingen'!$Q515:$V515,"Toegepast (wens)"))</f>
        <v/>
      </c>
      <c r="X515" s="97" t="str">
        <f t="shared" si="37"/>
        <v/>
      </c>
    </row>
    <row r="516" spans="2:24" x14ac:dyDescent="0.2">
      <c r="B516" s="60"/>
      <c r="C516" s="61"/>
      <c r="D516" s="61"/>
      <c r="E516" s="61"/>
      <c r="F516" s="62"/>
      <c r="G516" s="62"/>
      <c r="H516" s="63"/>
      <c r="I516" s="64"/>
      <c r="J516" s="63"/>
      <c r="K516" s="64"/>
      <c r="L516" s="90" t="str">
        <f t="shared" si="41"/>
        <v/>
      </c>
      <c r="M516" s="66"/>
      <c r="N516" s="63" t="str">
        <f t="shared" si="38"/>
        <v/>
      </c>
      <c r="O516" s="63" t="str">
        <f t="shared" si="39"/>
        <v/>
      </c>
      <c r="P516" s="61" t="str">
        <f t="shared" si="40"/>
        <v/>
      </c>
      <c r="W516" s="90" t="str">
        <f>IF('2. Aanbestedingen'!$B516="","",COUNTIFS('2. Aanbestedingen'!$Q516:$V516,"Toegepast (eis)")+COUNTIFS('2. Aanbestedingen'!$Q516:$V516,"Toegepast (wens)"))</f>
        <v/>
      </c>
      <c r="X516" s="97" t="str">
        <f t="shared" si="37"/>
        <v/>
      </c>
    </row>
    <row r="517" spans="2:24" x14ac:dyDescent="0.2">
      <c r="B517" s="60"/>
      <c r="C517" s="61"/>
      <c r="D517" s="61"/>
      <c r="E517" s="61"/>
      <c r="F517" s="62"/>
      <c r="G517" s="62"/>
      <c r="H517" s="63"/>
      <c r="I517" s="64"/>
      <c r="J517" s="63"/>
      <c r="K517" s="64"/>
      <c r="L517" s="90" t="str">
        <f t="shared" si="41"/>
        <v/>
      </c>
      <c r="M517" s="66"/>
      <c r="N517" s="63" t="str">
        <f t="shared" si="38"/>
        <v/>
      </c>
      <c r="O517" s="63" t="str">
        <f t="shared" si="39"/>
        <v/>
      </c>
      <c r="P517" s="61" t="str">
        <f t="shared" si="40"/>
        <v/>
      </c>
      <c r="W517" s="90" t="str">
        <f>IF('2. Aanbestedingen'!$B517="","",COUNTIFS('2. Aanbestedingen'!$Q517:$V517,"Toegepast (eis)")+COUNTIFS('2. Aanbestedingen'!$Q517:$V517,"Toegepast (wens)"))</f>
        <v/>
      </c>
      <c r="X517" s="97" t="str">
        <f t="shared" ref="X517:X580" si="42">IF(W517&lt;&gt;"",W517/L517,"")</f>
        <v/>
      </c>
    </row>
    <row r="518" spans="2:24" x14ac:dyDescent="0.2">
      <c r="B518" s="60"/>
      <c r="C518" s="61"/>
      <c r="D518" s="61"/>
      <c r="E518" s="61"/>
      <c r="F518" s="62"/>
      <c r="G518" s="62"/>
      <c r="H518" s="63"/>
      <c r="I518" s="64"/>
      <c r="J518" s="63"/>
      <c r="K518" s="64"/>
      <c r="L518" s="90" t="str">
        <f t="shared" si="41"/>
        <v/>
      </c>
      <c r="M518" s="66"/>
      <c r="N518" s="63" t="str">
        <f t="shared" si="38"/>
        <v/>
      </c>
      <c r="O518" s="63" t="str">
        <f t="shared" si="39"/>
        <v/>
      </c>
      <c r="P518" s="61" t="str">
        <f t="shared" si="40"/>
        <v/>
      </c>
      <c r="W518" s="90" t="str">
        <f>IF('2. Aanbestedingen'!$B518="","",COUNTIFS('2. Aanbestedingen'!$Q518:$V518,"Toegepast (eis)")+COUNTIFS('2. Aanbestedingen'!$Q518:$V518,"Toegepast (wens)"))</f>
        <v/>
      </c>
      <c r="X518" s="97" t="str">
        <f t="shared" si="42"/>
        <v/>
      </c>
    </row>
    <row r="519" spans="2:24" x14ac:dyDescent="0.2">
      <c r="B519" s="60"/>
      <c r="C519" s="61"/>
      <c r="D519" s="61"/>
      <c r="E519" s="61"/>
      <c r="F519" s="62"/>
      <c r="G519" s="62"/>
      <c r="H519" s="63"/>
      <c r="I519" s="64"/>
      <c r="J519" s="63"/>
      <c r="K519" s="64"/>
      <c r="L519" s="90" t="str">
        <f t="shared" si="41"/>
        <v/>
      </c>
      <c r="M519" s="66"/>
      <c r="N519" s="63" t="str">
        <f t="shared" ref="N519:N582" si="43">IF(B519&lt;&gt;"",B519,"")</f>
        <v/>
      </c>
      <c r="O519" s="63" t="str">
        <f t="shared" ref="O519:O582" si="44">IF(C519&lt;&gt;"",C519,"")</f>
        <v/>
      </c>
      <c r="P519" s="61" t="str">
        <f t="shared" ref="P519:P582" si="45">IF(E519&lt;&gt;"",E519,"")</f>
        <v/>
      </c>
      <c r="W519" s="90" t="str">
        <f>IF('2. Aanbestedingen'!$B519="","",COUNTIFS('2. Aanbestedingen'!$Q519:$V519,"Toegepast (eis)")+COUNTIFS('2. Aanbestedingen'!$Q519:$V519,"Toegepast (wens)"))</f>
        <v/>
      </c>
      <c r="X519" s="97" t="str">
        <f t="shared" si="42"/>
        <v/>
      </c>
    </row>
    <row r="520" spans="2:24" x14ac:dyDescent="0.2">
      <c r="B520" s="60"/>
      <c r="C520" s="61"/>
      <c r="D520" s="61"/>
      <c r="E520" s="61"/>
      <c r="F520" s="62"/>
      <c r="G520" s="62"/>
      <c r="H520" s="63"/>
      <c r="I520" s="64"/>
      <c r="J520" s="63"/>
      <c r="K520" s="64"/>
      <c r="L520" s="90" t="str">
        <f t="shared" si="41"/>
        <v/>
      </c>
      <c r="M520" s="66"/>
      <c r="N520" s="63" t="str">
        <f t="shared" si="43"/>
        <v/>
      </c>
      <c r="O520" s="63" t="str">
        <f t="shared" si="44"/>
        <v/>
      </c>
      <c r="P520" s="61" t="str">
        <f t="shared" si="45"/>
        <v/>
      </c>
      <c r="W520" s="90" t="str">
        <f>IF('2. Aanbestedingen'!$B520="","",COUNTIFS('2. Aanbestedingen'!$Q520:$V520,"Toegepast (eis)")+COUNTIFS('2. Aanbestedingen'!$Q520:$V520,"Toegepast (wens)"))</f>
        <v/>
      </c>
      <c r="X520" s="97" t="str">
        <f t="shared" si="42"/>
        <v/>
      </c>
    </row>
    <row r="521" spans="2:24" x14ac:dyDescent="0.2">
      <c r="B521" s="60"/>
      <c r="C521" s="61"/>
      <c r="D521" s="61"/>
      <c r="E521" s="61"/>
      <c r="F521" s="62"/>
      <c r="G521" s="62"/>
      <c r="H521" s="63"/>
      <c r="I521" s="64"/>
      <c r="J521" s="63"/>
      <c r="K521" s="64"/>
      <c r="L521" s="90" t="str">
        <f t="shared" si="41"/>
        <v/>
      </c>
      <c r="M521" s="66"/>
      <c r="N521" s="63" t="str">
        <f t="shared" si="43"/>
        <v/>
      </c>
      <c r="O521" s="63" t="str">
        <f t="shared" si="44"/>
        <v/>
      </c>
      <c r="P521" s="61" t="str">
        <f t="shared" si="45"/>
        <v/>
      </c>
      <c r="W521" s="90" t="str">
        <f>IF('2. Aanbestedingen'!$B521="","",COUNTIFS('2. Aanbestedingen'!$Q521:$V521,"Toegepast (eis)")+COUNTIFS('2. Aanbestedingen'!$Q521:$V521,"Toegepast (wens)"))</f>
        <v/>
      </c>
      <c r="X521" s="97" t="str">
        <f t="shared" si="42"/>
        <v/>
      </c>
    </row>
    <row r="522" spans="2:24" x14ac:dyDescent="0.2">
      <c r="B522" s="60"/>
      <c r="C522" s="61"/>
      <c r="D522" s="61"/>
      <c r="E522" s="61"/>
      <c r="F522" s="62"/>
      <c r="G522" s="62"/>
      <c r="H522" s="63"/>
      <c r="I522" s="64"/>
      <c r="J522" s="63"/>
      <c r="K522" s="64"/>
      <c r="L522" s="90" t="str">
        <f t="shared" si="41"/>
        <v/>
      </c>
      <c r="M522" s="66"/>
      <c r="N522" s="63" t="str">
        <f t="shared" si="43"/>
        <v/>
      </c>
      <c r="O522" s="63" t="str">
        <f t="shared" si="44"/>
        <v/>
      </c>
      <c r="P522" s="61" t="str">
        <f t="shared" si="45"/>
        <v/>
      </c>
      <c r="W522" s="90" t="str">
        <f>IF('2. Aanbestedingen'!$B522="","",COUNTIFS('2. Aanbestedingen'!$Q522:$V522,"Toegepast (eis)")+COUNTIFS('2. Aanbestedingen'!$Q522:$V522,"Toegepast (wens)"))</f>
        <v/>
      </c>
      <c r="X522" s="97" t="str">
        <f t="shared" si="42"/>
        <v/>
      </c>
    </row>
    <row r="523" spans="2:24" x14ac:dyDescent="0.2">
      <c r="B523" s="60"/>
      <c r="C523" s="61"/>
      <c r="D523" s="61"/>
      <c r="E523" s="61"/>
      <c r="F523" s="62"/>
      <c r="G523" s="62"/>
      <c r="H523" s="63"/>
      <c r="I523" s="64"/>
      <c r="J523" s="63"/>
      <c r="K523" s="64"/>
      <c r="L523" s="90" t="str">
        <f t="shared" si="41"/>
        <v/>
      </c>
      <c r="M523" s="66"/>
      <c r="N523" s="63" t="str">
        <f t="shared" si="43"/>
        <v/>
      </c>
      <c r="O523" s="63" t="str">
        <f t="shared" si="44"/>
        <v/>
      </c>
      <c r="P523" s="61" t="str">
        <f t="shared" si="45"/>
        <v/>
      </c>
      <c r="W523" s="90" t="str">
        <f>IF('2. Aanbestedingen'!$B523="","",COUNTIFS('2. Aanbestedingen'!$Q523:$V523,"Toegepast (eis)")+COUNTIFS('2. Aanbestedingen'!$Q523:$V523,"Toegepast (wens)"))</f>
        <v/>
      </c>
      <c r="X523" s="97" t="str">
        <f t="shared" si="42"/>
        <v/>
      </c>
    </row>
    <row r="524" spans="2:24" x14ac:dyDescent="0.2">
      <c r="B524" s="60"/>
      <c r="C524" s="61"/>
      <c r="D524" s="61"/>
      <c r="E524" s="61"/>
      <c r="F524" s="62"/>
      <c r="G524" s="62"/>
      <c r="H524" s="63"/>
      <c r="I524" s="64"/>
      <c r="J524" s="63"/>
      <c r="K524" s="64"/>
      <c r="L524" s="90" t="str">
        <f t="shared" si="41"/>
        <v/>
      </c>
      <c r="M524" s="66"/>
      <c r="N524" s="63" t="str">
        <f t="shared" si="43"/>
        <v/>
      </c>
      <c r="O524" s="63" t="str">
        <f t="shared" si="44"/>
        <v/>
      </c>
      <c r="P524" s="61" t="str">
        <f t="shared" si="45"/>
        <v/>
      </c>
      <c r="W524" s="90" t="str">
        <f>IF('2. Aanbestedingen'!$B524="","",COUNTIFS('2. Aanbestedingen'!$Q524:$V524,"Toegepast (eis)")+COUNTIFS('2. Aanbestedingen'!$Q524:$V524,"Toegepast (wens)"))</f>
        <v/>
      </c>
      <c r="X524" s="97" t="str">
        <f t="shared" si="42"/>
        <v/>
      </c>
    </row>
    <row r="525" spans="2:24" x14ac:dyDescent="0.2">
      <c r="B525" s="60"/>
      <c r="C525" s="61"/>
      <c r="D525" s="61"/>
      <c r="E525" s="61"/>
      <c r="F525" s="62"/>
      <c r="G525" s="62"/>
      <c r="H525" s="63"/>
      <c r="I525" s="64"/>
      <c r="J525" s="63"/>
      <c r="K525" s="64"/>
      <c r="L525" s="90" t="str">
        <f t="shared" si="41"/>
        <v/>
      </c>
      <c r="M525" s="66"/>
      <c r="N525" s="63" t="str">
        <f t="shared" si="43"/>
        <v/>
      </c>
      <c r="O525" s="63" t="str">
        <f t="shared" si="44"/>
        <v/>
      </c>
      <c r="P525" s="61" t="str">
        <f t="shared" si="45"/>
        <v/>
      </c>
      <c r="W525" s="90" t="str">
        <f>IF('2. Aanbestedingen'!$B525="","",COUNTIFS('2. Aanbestedingen'!$Q525:$V525,"Toegepast (eis)")+COUNTIFS('2. Aanbestedingen'!$Q525:$V525,"Toegepast (wens)"))</f>
        <v/>
      </c>
      <c r="X525" s="97" t="str">
        <f t="shared" si="42"/>
        <v/>
      </c>
    </row>
    <row r="526" spans="2:24" x14ac:dyDescent="0.2">
      <c r="B526" s="60"/>
      <c r="C526" s="61"/>
      <c r="D526" s="61"/>
      <c r="E526" s="61"/>
      <c r="F526" s="62"/>
      <c r="G526" s="62"/>
      <c r="H526" s="63"/>
      <c r="I526" s="64"/>
      <c r="J526" s="63"/>
      <c r="K526" s="64"/>
      <c r="L526" s="90" t="str">
        <f t="shared" si="41"/>
        <v/>
      </c>
      <c r="M526" s="66"/>
      <c r="N526" s="63" t="str">
        <f t="shared" si="43"/>
        <v/>
      </c>
      <c r="O526" s="63" t="str">
        <f t="shared" si="44"/>
        <v/>
      </c>
      <c r="P526" s="61" t="str">
        <f t="shared" si="45"/>
        <v/>
      </c>
      <c r="W526" s="90" t="str">
        <f>IF('2. Aanbestedingen'!$B526="","",COUNTIFS('2. Aanbestedingen'!$Q526:$V526,"Toegepast (eis)")+COUNTIFS('2. Aanbestedingen'!$Q526:$V526,"Toegepast (wens)"))</f>
        <v/>
      </c>
      <c r="X526" s="97" t="str">
        <f t="shared" si="42"/>
        <v/>
      </c>
    </row>
    <row r="527" spans="2:24" x14ac:dyDescent="0.2">
      <c r="B527" s="60"/>
      <c r="C527" s="61"/>
      <c r="D527" s="61"/>
      <c r="E527" s="61"/>
      <c r="F527" s="62"/>
      <c r="G527" s="62"/>
      <c r="H527" s="63"/>
      <c r="I527" s="64"/>
      <c r="J527" s="63"/>
      <c r="K527" s="64"/>
      <c r="L527" s="90" t="str">
        <f t="shared" si="41"/>
        <v/>
      </c>
      <c r="M527" s="66"/>
      <c r="N527" s="63" t="str">
        <f t="shared" si="43"/>
        <v/>
      </c>
      <c r="O527" s="63" t="str">
        <f t="shared" si="44"/>
        <v/>
      </c>
      <c r="P527" s="61" t="str">
        <f t="shared" si="45"/>
        <v/>
      </c>
      <c r="W527" s="90" t="str">
        <f>IF('2. Aanbestedingen'!$B527="","",COUNTIFS('2. Aanbestedingen'!$Q527:$V527,"Toegepast (eis)")+COUNTIFS('2. Aanbestedingen'!$Q527:$V527,"Toegepast (wens)"))</f>
        <v/>
      </c>
      <c r="X527" s="97" t="str">
        <f t="shared" si="42"/>
        <v/>
      </c>
    </row>
    <row r="528" spans="2:24" x14ac:dyDescent="0.2">
      <c r="B528" s="60"/>
      <c r="C528" s="61"/>
      <c r="D528" s="61"/>
      <c r="E528" s="61"/>
      <c r="F528" s="62"/>
      <c r="G528" s="62"/>
      <c r="H528" s="63"/>
      <c r="I528" s="64"/>
      <c r="J528" s="63"/>
      <c r="K528" s="64"/>
      <c r="L528" s="90" t="str">
        <f t="shared" si="41"/>
        <v/>
      </c>
      <c r="M528" s="66"/>
      <c r="N528" s="63" t="str">
        <f t="shared" si="43"/>
        <v/>
      </c>
      <c r="O528" s="63" t="str">
        <f t="shared" si="44"/>
        <v/>
      </c>
      <c r="P528" s="61" t="str">
        <f t="shared" si="45"/>
        <v/>
      </c>
      <c r="W528" s="90" t="str">
        <f>IF('2. Aanbestedingen'!$B528="","",COUNTIFS('2. Aanbestedingen'!$Q528:$V528,"Toegepast (eis)")+COUNTIFS('2. Aanbestedingen'!$Q528:$V528,"Toegepast (wens)"))</f>
        <v/>
      </c>
      <c r="X528" s="97" t="str">
        <f t="shared" si="42"/>
        <v/>
      </c>
    </row>
    <row r="529" spans="2:24" x14ac:dyDescent="0.2">
      <c r="B529" s="60"/>
      <c r="C529" s="61"/>
      <c r="D529" s="61"/>
      <c r="E529" s="61"/>
      <c r="F529" s="62"/>
      <c r="G529" s="62"/>
      <c r="H529" s="63"/>
      <c r="I529" s="64"/>
      <c r="J529" s="63"/>
      <c r="K529" s="64"/>
      <c r="L529" s="90" t="str">
        <f t="shared" si="41"/>
        <v/>
      </c>
      <c r="M529" s="66"/>
      <c r="N529" s="63" t="str">
        <f t="shared" si="43"/>
        <v/>
      </c>
      <c r="O529" s="63" t="str">
        <f t="shared" si="44"/>
        <v/>
      </c>
      <c r="P529" s="61" t="str">
        <f t="shared" si="45"/>
        <v/>
      </c>
      <c r="W529" s="90" t="str">
        <f>IF('2. Aanbestedingen'!$B529="","",COUNTIFS('2. Aanbestedingen'!$Q529:$V529,"Toegepast (eis)")+COUNTIFS('2. Aanbestedingen'!$Q529:$V529,"Toegepast (wens)"))</f>
        <v/>
      </c>
      <c r="X529" s="97" t="str">
        <f t="shared" si="42"/>
        <v/>
      </c>
    </row>
    <row r="530" spans="2:24" x14ac:dyDescent="0.2">
      <c r="B530" s="60"/>
      <c r="C530" s="61"/>
      <c r="D530" s="61"/>
      <c r="E530" s="61"/>
      <c r="F530" s="62"/>
      <c r="G530" s="62"/>
      <c r="H530" s="63"/>
      <c r="I530" s="64"/>
      <c r="J530" s="63"/>
      <c r="K530" s="64"/>
      <c r="L530" s="90" t="str">
        <f t="shared" si="41"/>
        <v/>
      </c>
      <c r="M530" s="66"/>
      <c r="N530" s="63" t="str">
        <f t="shared" si="43"/>
        <v/>
      </c>
      <c r="O530" s="63" t="str">
        <f t="shared" si="44"/>
        <v/>
      </c>
      <c r="P530" s="61" t="str">
        <f t="shared" si="45"/>
        <v/>
      </c>
      <c r="W530" s="90" t="str">
        <f>IF('2. Aanbestedingen'!$B530="","",COUNTIFS('2. Aanbestedingen'!$Q530:$V530,"Toegepast (eis)")+COUNTIFS('2. Aanbestedingen'!$Q530:$V530,"Toegepast (wens)"))</f>
        <v/>
      </c>
      <c r="X530" s="97" t="str">
        <f t="shared" si="42"/>
        <v/>
      </c>
    </row>
    <row r="531" spans="2:24" x14ac:dyDescent="0.2">
      <c r="B531" s="60"/>
      <c r="C531" s="61"/>
      <c r="D531" s="61"/>
      <c r="E531" s="61"/>
      <c r="F531" s="62"/>
      <c r="G531" s="62"/>
      <c r="H531" s="63"/>
      <c r="I531" s="64"/>
      <c r="J531" s="63"/>
      <c r="K531" s="64"/>
      <c r="L531" s="90" t="str">
        <f t="shared" si="41"/>
        <v/>
      </c>
      <c r="M531" s="66"/>
      <c r="N531" s="63" t="str">
        <f t="shared" si="43"/>
        <v/>
      </c>
      <c r="O531" s="63" t="str">
        <f t="shared" si="44"/>
        <v/>
      </c>
      <c r="P531" s="61" t="str">
        <f t="shared" si="45"/>
        <v/>
      </c>
      <c r="W531" s="90" t="str">
        <f>IF('2. Aanbestedingen'!$B531="","",COUNTIFS('2. Aanbestedingen'!$Q531:$V531,"Toegepast (eis)")+COUNTIFS('2. Aanbestedingen'!$Q531:$V531,"Toegepast (wens)"))</f>
        <v/>
      </c>
      <c r="X531" s="97" t="str">
        <f t="shared" si="42"/>
        <v/>
      </c>
    </row>
    <row r="532" spans="2:24" x14ac:dyDescent="0.2">
      <c r="B532" s="60"/>
      <c r="C532" s="61"/>
      <c r="D532" s="61"/>
      <c r="E532" s="61"/>
      <c r="F532" s="62"/>
      <c r="G532" s="62"/>
      <c r="H532" s="63"/>
      <c r="I532" s="64"/>
      <c r="J532" s="63"/>
      <c r="K532" s="64"/>
      <c r="L532" s="90" t="str">
        <f t="shared" si="41"/>
        <v/>
      </c>
      <c r="M532" s="66"/>
      <c r="N532" s="63" t="str">
        <f t="shared" si="43"/>
        <v/>
      </c>
      <c r="O532" s="63" t="str">
        <f t="shared" si="44"/>
        <v/>
      </c>
      <c r="P532" s="61" t="str">
        <f t="shared" si="45"/>
        <v/>
      </c>
      <c r="W532" s="90" t="str">
        <f>IF('2. Aanbestedingen'!$B532="","",COUNTIFS('2. Aanbestedingen'!$Q532:$V532,"Toegepast (eis)")+COUNTIFS('2. Aanbestedingen'!$Q532:$V532,"Toegepast (wens)"))</f>
        <v/>
      </c>
      <c r="X532" s="97" t="str">
        <f t="shared" si="42"/>
        <v/>
      </c>
    </row>
    <row r="533" spans="2:24" x14ac:dyDescent="0.2">
      <c r="B533" s="60"/>
      <c r="C533" s="61"/>
      <c r="D533" s="61"/>
      <c r="E533" s="61"/>
      <c r="F533" s="62"/>
      <c r="G533" s="62"/>
      <c r="H533" s="63"/>
      <c r="I533" s="64"/>
      <c r="J533" s="63"/>
      <c r="K533" s="64"/>
      <c r="L533" s="90" t="str">
        <f t="shared" si="41"/>
        <v/>
      </c>
      <c r="M533" s="66"/>
      <c r="N533" s="63" t="str">
        <f t="shared" si="43"/>
        <v/>
      </c>
      <c r="O533" s="63" t="str">
        <f t="shared" si="44"/>
        <v/>
      </c>
      <c r="P533" s="61" t="str">
        <f t="shared" si="45"/>
        <v/>
      </c>
      <c r="W533" s="90" t="str">
        <f>IF('2. Aanbestedingen'!$B533="","",COUNTIFS('2. Aanbestedingen'!$Q533:$V533,"Toegepast (eis)")+COUNTIFS('2. Aanbestedingen'!$Q533:$V533,"Toegepast (wens)"))</f>
        <v/>
      </c>
      <c r="X533" s="97" t="str">
        <f t="shared" si="42"/>
        <v/>
      </c>
    </row>
    <row r="534" spans="2:24" x14ac:dyDescent="0.2">
      <c r="B534" s="60"/>
      <c r="C534" s="61"/>
      <c r="D534" s="61"/>
      <c r="E534" s="61"/>
      <c r="F534" s="62"/>
      <c r="G534" s="62"/>
      <c r="H534" s="63"/>
      <c r="I534" s="64"/>
      <c r="J534" s="63"/>
      <c r="K534" s="64"/>
      <c r="L534" s="90" t="str">
        <f t="shared" ref="L534:L597" si="46">IF(B534="","",COUNTIFS(F534:K534,"Ja"))</f>
        <v/>
      </c>
      <c r="M534" s="66"/>
      <c r="N534" s="63" t="str">
        <f t="shared" si="43"/>
        <v/>
      </c>
      <c r="O534" s="63" t="str">
        <f t="shared" si="44"/>
        <v/>
      </c>
      <c r="P534" s="61" t="str">
        <f t="shared" si="45"/>
        <v/>
      </c>
      <c r="W534" s="90" t="str">
        <f>IF('2. Aanbestedingen'!$B534="","",COUNTIFS('2. Aanbestedingen'!$Q534:$V534,"Toegepast (eis)")+COUNTIFS('2. Aanbestedingen'!$Q534:$V534,"Toegepast (wens)"))</f>
        <v/>
      </c>
      <c r="X534" s="97" t="str">
        <f t="shared" si="42"/>
        <v/>
      </c>
    </row>
    <row r="535" spans="2:24" x14ac:dyDescent="0.2">
      <c r="B535" s="60"/>
      <c r="C535" s="61"/>
      <c r="D535" s="61"/>
      <c r="E535" s="61"/>
      <c r="F535" s="62"/>
      <c r="G535" s="62"/>
      <c r="H535" s="63"/>
      <c r="I535" s="64"/>
      <c r="J535" s="63"/>
      <c r="K535" s="64"/>
      <c r="L535" s="90" t="str">
        <f t="shared" si="46"/>
        <v/>
      </c>
      <c r="M535" s="66"/>
      <c r="N535" s="63" t="str">
        <f t="shared" si="43"/>
        <v/>
      </c>
      <c r="O535" s="63" t="str">
        <f t="shared" si="44"/>
        <v/>
      </c>
      <c r="P535" s="61" t="str">
        <f t="shared" si="45"/>
        <v/>
      </c>
      <c r="W535" s="90" t="str">
        <f>IF('2. Aanbestedingen'!$B535="","",COUNTIFS('2. Aanbestedingen'!$Q535:$V535,"Toegepast (eis)")+COUNTIFS('2. Aanbestedingen'!$Q535:$V535,"Toegepast (wens)"))</f>
        <v/>
      </c>
      <c r="X535" s="97" t="str">
        <f t="shared" si="42"/>
        <v/>
      </c>
    </row>
    <row r="536" spans="2:24" x14ac:dyDescent="0.2">
      <c r="B536" s="60"/>
      <c r="C536" s="61"/>
      <c r="D536" s="61"/>
      <c r="E536" s="61"/>
      <c r="F536" s="62"/>
      <c r="G536" s="62"/>
      <c r="H536" s="63"/>
      <c r="I536" s="64"/>
      <c r="J536" s="63"/>
      <c r="K536" s="64"/>
      <c r="L536" s="90" t="str">
        <f t="shared" si="46"/>
        <v/>
      </c>
      <c r="M536" s="66"/>
      <c r="N536" s="63" t="str">
        <f t="shared" si="43"/>
        <v/>
      </c>
      <c r="O536" s="63" t="str">
        <f t="shared" si="44"/>
        <v/>
      </c>
      <c r="P536" s="61" t="str">
        <f t="shared" si="45"/>
        <v/>
      </c>
      <c r="W536" s="90" t="str">
        <f>IF('2. Aanbestedingen'!$B536="","",COUNTIFS('2. Aanbestedingen'!$Q536:$V536,"Toegepast (eis)")+COUNTIFS('2. Aanbestedingen'!$Q536:$V536,"Toegepast (wens)"))</f>
        <v/>
      </c>
      <c r="X536" s="97" t="str">
        <f t="shared" si="42"/>
        <v/>
      </c>
    </row>
    <row r="537" spans="2:24" x14ac:dyDescent="0.2">
      <c r="B537" s="60"/>
      <c r="C537" s="61"/>
      <c r="D537" s="61"/>
      <c r="E537" s="61"/>
      <c r="F537" s="62"/>
      <c r="G537" s="62"/>
      <c r="H537" s="63"/>
      <c r="I537" s="64"/>
      <c r="J537" s="63"/>
      <c r="K537" s="64"/>
      <c r="L537" s="90" t="str">
        <f t="shared" si="46"/>
        <v/>
      </c>
      <c r="M537" s="66"/>
      <c r="N537" s="63" t="str">
        <f t="shared" si="43"/>
        <v/>
      </c>
      <c r="O537" s="63" t="str">
        <f t="shared" si="44"/>
        <v/>
      </c>
      <c r="P537" s="61" t="str">
        <f t="shared" si="45"/>
        <v/>
      </c>
      <c r="W537" s="90" t="str">
        <f>IF('2. Aanbestedingen'!$B537="","",COUNTIFS('2. Aanbestedingen'!$Q537:$V537,"Toegepast (eis)")+COUNTIFS('2. Aanbestedingen'!$Q537:$V537,"Toegepast (wens)"))</f>
        <v/>
      </c>
      <c r="X537" s="97" t="str">
        <f t="shared" si="42"/>
        <v/>
      </c>
    </row>
    <row r="538" spans="2:24" x14ac:dyDescent="0.2">
      <c r="B538" s="60"/>
      <c r="C538" s="61"/>
      <c r="D538" s="61"/>
      <c r="E538" s="61"/>
      <c r="F538" s="62"/>
      <c r="G538" s="62"/>
      <c r="H538" s="63"/>
      <c r="I538" s="64"/>
      <c r="J538" s="63"/>
      <c r="K538" s="64"/>
      <c r="L538" s="90" t="str">
        <f t="shared" si="46"/>
        <v/>
      </c>
      <c r="M538" s="66"/>
      <c r="N538" s="63" t="str">
        <f t="shared" si="43"/>
        <v/>
      </c>
      <c r="O538" s="63" t="str">
        <f t="shared" si="44"/>
        <v/>
      </c>
      <c r="P538" s="61" t="str">
        <f t="shared" si="45"/>
        <v/>
      </c>
      <c r="W538" s="90" t="str">
        <f>IF('2. Aanbestedingen'!$B538="","",COUNTIFS('2. Aanbestedingen'!$Q538:$V538,"Toegepast (eis)")+COUNTIFS('2. Aanbestedingen'!$Q538:$V538,"Toegepast (wens)"))</f>
        <v/>
      </c>
      <c r="X538" s="97" t="str">
        <f t="shared" si="42"/>
        <v/>
      </c>
    </row>
    <row r="539" spans="2:24" x14ac:dyDescent="0.2">
      <c r="B539" s="60"/>
      <c r="C539" s="61"/>
      <c r="D539" s="61"/>
      <c r="E539" s="61"/>
      <c r="F539" s="62"/>
      <c r="G539" s="62"/>
      <c r="H539" s="63"/>
      <c r="I539" s="64"/>
      <c r="J539" s="63"/>
      <c r="K539" s="64"/>
      <c r="L539" s="90" t="str">
        <f t="shared" si="46"/>
        <v/>
      </c>
      <c r="M539" s="66"/>
      <c r="N539" s="63" t="str">
        <f t="shared" si="43"/>
        <v/>
      </c>
      <c r="O539" s="63" t="str">
        <f t="shared" si="44"/>
        <v/>
      </c>
      <c r="P539" s="61" t="str">
        <f t="shared" si="45"/>
        <v/>
      </c>
      <c r="W539" s="90" t="str">
        <f>IF('2. Aanbestedingen'!$B539="","",COUNTIFS('2. Aanbestedingen'!$Q539:$V539,"Toegepast (eis)")+COUNTIFS('2. Aanbestedingen'!$Q539:$V539,"Toegepast (wens)"))</f>
        <v/>
      </c>
      <c r="X539" s="97" t="str">
        <f t="shared" si="42"/>
        <v/>
      </c>
    </row>
    <row r="540" spans="2:24" x14ac:dyDescent="0.2">
      <c r="B540" s="60"/>
      <c r="C540" s="61"/>
      <c r="D540" s="61"/>
      <c r="E540" s="61"/>
      <c r="F540" s="62"/>
      <c r="G540" s="62"/>
      <c r="H540" s="63"/>
      <c r="I540" s="64"/>
      <c r="J540" s="63"/>
      <c r="K540" s="64"/>
      <c r="L540" s="90" t="str">
        <f t="shared" si="46"/>
        <v/>
      </c>
      <c r="M540" s="66"/>
      <c r="N540" s="63" t="str">
        <f t="shared" si="43"/>
        <v/>
      </c>
      <c r="O540" s="63" t="str">
        <f t="shared" si="44"/>
        <v/>
      </c>
      <c r="P540" s="61" t="str">
        <f t="shared" si="45"/>
        <v/>
      </c>
      <c r="W540" s="90" t="str">
        <f>IF('2. Aanbestedingen'!$B540="","",COUNTIFS('2. Aanbestedingen'!$Q540:$V540,"Toegepast (eis)")+COUNTIFS('2. Aanbestedingen'!$Q540:$V540,"Toegepast (wens)"))</f>
        <v/>
      </c>
      <c r="X540" s="97" t="str">
        <f t="shared" si="42"/>
        <v/>
      </c>
    </row>
    <row r="541" spans="2:24" x14ac:dyDescent="0.2">
      <c r="B541" s="60"/>
      <c r="C541" s="61"/>
      <c r="D541" s="61"/>
      <c r="E541" s="61"/>
      <c r="F541" s="62"/>
      <c r="G541" s="62"/>
      <c r="H541" s="63"/>
      <c r="I541" s="64"/>
      <c r="J541" s="63"/>
      <c r="K541" s="64"/>
      <c r="L541" s="90" t="str">
        <f t="shared" si="46"/>
        <v/>
      </c>
      <c r="M541" s="66"/>
      <c r="N541" s="63" t="str">
        <f t="shared" si="43"/>
        <v/>
      </c>
      <c r="O541" s="63" t="str">
        <f t="shared" si="44"/>
        <v/>
      </c>
      <c r="P541" s="61" t="str">
        <f t="shared" si="45"/>
        <v/>
      </c>
      <c r="W541" s="90" t="str">
        <f>IF('2. Aanbestedingen'!$B541="","",COUNTIFS('2. Aanbestedingen'!$Q541:$V541,"Toegepast (eis)")+COUNTIFS('2. Aanbestedingen'!$Q541:$V541,"Toegepast (wens)"))</f>
        <v/>
      </c>
      <c r="X541" s="97" t="str">
        <f t="shared" si="42"/>
        <v/>
      </c>
    </row>
    <row r="542" spans="2:24" x14ac:dyDescent="0.2">
      <c r="B542" s="60"/>
      <c r="C542" s="61"/>
      <c r="D542" s="61"/>
      <c r="E542" s="61"/>
      <c r="F542" s="62"/>
      <c r="G542" s="62"/>
      <c r="H542" s="63"/>
      <c r="I542" s="64"/>
      <c r="J542" s="63"/>
      <c r="K542" s="64"/>
      <c r="L542" s="90" t="str">
        <f t="shared" si="46"/>
        <v/>
      </c>
      <c r="M542" s="66"/>
      <c r="N542" s="63" t="str">
        <f t="shared" si="43"/>
        <v/>
      </c>
      <c r="O542" s="63" t="str">
        <f t="shared" si="44"/>
        <v/>
      </c>
      <c r="P542" s="61" t="str">
        <f t="shared" si="45"/>
        <v/>
      </c>
      <c r="W542" s="90" t="str">
        <f>IF('2. Aanbestedingen'!$B542="","",COUNTIFS('2. Aanbestedingen'!$Q542:$V542,"Toegepast (eis)")+COUNTIFS('2. Aanbestedingen'!$Q542:$V542,"Toegepast (wens)"))</f>
        <v/>
      </c>
      <c r="X542" s="97" t="str">
        <f t="shared" si="42"/>
        <v/>
      </c>
    </row>
    <row r="543" spans="2:24" x14ac:dyDescent="0.2">
      <c r="B543" s="60"/>
      <c r="C543" s="61"/>
      <c r="D543" s="61"/>
      <c r="E543" s="61"/>
      <c r="F543" s="62"/>
      <c r="G543" s="62"/>
      <c r="H543" s="63"/>
      <c r="I543" s="64"/>
      <c r="J543" s="63"/>
      <c r="K543" s="64"/>
      <c r="L543" s="90" t="str">
        <f t="shared" si="46"/>
        <v/>
      </c>
      <c r="M543" s="66"/>
      <c r="N543" s="63" t="str">
        <f t="shared" si="43"/>
        <v/>
      </c>
      <c r="O543" s="63" t="str">
        <f t="shared" si="44"/>
        <v/>
      </c>
      <c r="P543" s="61" t="str">
        <f t="shared" si="45"/>
        <v/>
      </c>
      <c r="W543" s="90" t="str">
        <f>IF('2. Aanbestedingen'!$B543="","",COUNTIFS('2. Aanbestedingen'!$Q543:$V543,"Toegepast (eis)")+COUNTIFS('2. Aanbestedingen'!$Q543:$V543,"Toegepast (wens)"))</f>
        <v/>
      </c>
      <c r="X543" s="97" t="str">
        <f t="shared" si="42"/>
        <v/>
      </c>
    </row>
    <row r="544" spans="2:24" x14ac:dyDescent="0.2">
      <c r="B544" s="60"/>
      <c r="C544" s="61"/>
      <c r="D544" s="61"/>
      <c r="E544" s="61"/>
      <c r="F544" s="62"/>
      <c r="G544" s="62"/>
      <c r="H544" s="63"/>
      <c r="I544" s="64"/>
      <c r="J544" s="63"/>
      <c r="K544" s="64"/>
      <c r="L544" s="90" t="str">
        <f t="shared" si="46"/>
        <v/>
      </c>
      <c r="M544" s="66"/>
      <c r="N544" s="63" t="str">
        <f t="shared" si="43"/>
        <v/>
      </c>
      <c r="O544" s="63" t="str">
        <f t="shared" si="44"/>
        <v/>
      </c>
      <c r="P544" s="61" t="str">
        <f t="shared" si="45"/>
        <v/>
      </c>
      <c r="W544" s="90" t="str">
        <f>IF('2. Aanbestedingen'!$B544="","",COUNTIFS('2. Aanbestedingen'!$Q544:$V544,"Toegepast (eis)")+COUNTIFS('2. Aanbestedingen'!$Q544:$V544,"Toegepast (wens)"))</f>
        <v/>
      </c>
      <c r="X544" s="97" t="str">
        <f t="shared" si="42"/>
        <v/>
      </c>
    </row>
    <row r="545" spans="2:24" x14ac:dyDescent="0.2">
      <c r="B545" s="60"/>
      <c r="C545" s="61"/>
      <c r="D545" s="61"/>
      <c r="E545" s="61"/>
      <c r="F545" s="62"/>
      <c r="G545" s="62"/>
      <c r="H545" s="63"/>
      <c r="I545" s="64"/>
      <c r="J545" s="63"/>
      <c r="K545" s="64"/>
      <c r="L545" s="90" t="str">
        <f t="shared" si="46"/>
        <v/>
      </c>
      <c r="M545" s="66"/>
      <c r="N545" s="63" t="str">
        <f t="shared" si="43"/>
        <v/>
      </c>
      <c r="O545" s="63" t="str">
        <f t="shared" si="44"/>
        <v/>
      </c>
      <c r="P545" s="61" t="str">
        <f t="shared" si="45"/>
        <v/>
      </c>
      <c r="W545" s="90" t="str">
        <f>IF('2. Aanbestedingen'!$B545="","",COUNTIFS('2. Aanbestedingen'!$Q545:$V545,"Toegepast (eis)")+COUNTIFS('2. Aanbestedingen'!$Q545:$V545,"Toegepast (wens)"))</f>
        <v/>
      </c>
      <c r="X545" s="97" t="str">
        <f t="shared" si="42"/>
        <v/>
      </c>
    </row>
    <row r="546" spans="2:24" x14ac:dyDescent="0.2">
      <c r="B546" s="60"/>
      <c r="C546" s="61"/>
      <c r="D546" s="61"/>
      <c r="E546" s="61"/>
      <c r="F546" s="62"/>
      <c r="G546" s="62"/>
      <c r="H546" s="63"/>
      <c r="I546" s="64"/>
      <c r="J546" s="63"/>
      <c r="K546" s="64"/>
      <c r="L546" s="90" t="str">
        <f t="shared" si="46"/>
        <v/>
      </c>
      <c r="M546" s="66"/>
      <c r="N546" s="63" t="str">
        <f t="shared" si="43"/>
        <v/>
      </c>
      <c r="O546" s="63" t="str">
        <f t="shared" si="44"/>
        <v/>
      </c>
      <c r="P546" s="61" t="str">
        <f t="shared" si="45"/>
        <v/>
      </c>
      <c r="W546" s="90" t="str">
        <f>IF('2. Aanbestedingen'!$B546="","",COUNTIFS('2. Aanbestedingen'!$Q546:$V546,"Toegepast (eis)")+COUNTIFS('2. Aanbestedingen'!$Q546:$V546,"Toegepast (wens)"))</f>
        <v/>
      </c>
      <c r="X546" s="97" t="str">
        <f t="shared" si="42"/>
        <v/>
      </c>
    </row>
    <row r="547" spans="2:24" x14ac:dyDescent="0.2">
      <c r="B547" s="60"/>
      <c r="C547" s="61"/>
      <c r="D547" s="61"/>
      <c r="E547" s="61"/>
      <c r="F547" s="62"/>
      <c r="G547" s="62"/>
      <c r="H547" s="63"/>
      <c r="I547" s="64"/>
      <c r="J547" s="63"/>
      <c r="K547" s="64"/>
      <c r="L547" s="90" t="str">
        <f t="shared" si="46"/>
        <v/>
      </c>
      <c r="M547" s="66"/>
      <c r="N547" s="63" t="str">
        <f t="shared" si="43"/>
        <v/>
      </c>
      <c r="O547" s="63" t="str">
        <f t="shared" si="44"/>
        <v/>
      </c>
      <c r="P547" s="61" t="str">
        <f t="shared" si="45"/>
        <v/>
      </c>
      <c r="W547" s="90" t="str">
        <f>IF('2. Aanbestedingen'!$B547="","",COUNTIFS('2. Aanbestedingen'!$Q547:$V547,"Toegepast (eis)")+COUNTIFS('2. Aanbestedingen'!$Q547:$V547,"Toegepast (wens)"))</f>
        <v/>
      </c>
      <c r="X547" s="97" t="str">
        <f t="shared" si="42"/>
        <v/>
      </c>
    </row>
    <row r="548" spans="2:24" x14ac:dyDescent="0.2">
      <c r="B548" s="60"/>
      <c r="C548" s="61"/>
      <c r="D548" s="61"/>
      <c r="E548" s="61"/>
      <c r="F548" s="62"/>
      <c r="G548" s="62"/>
      <c r="H548" s="63"/>
      <c r="I548" s="64"/>
      <c r="J548" s="63"/>
      <c r="K548" s="64"/>
      <c r="L548" s="90" t="str">
        <f t="shared" si="46"/>
        <v/>
      </c>
      <c r="M548" s="66"/>
      <c r="N548" s="63" t="str">
        <f t="shared" si="43"/>
        <v/>
      </c>
      <c r="O548" s="63" t="str">
        <f t="shared" si="44"/>
        <v/>
      </c>
      <c r="P548" s="61" t="str">
        <f t="shared" si="45"/>
        <v/>
      </c>
      <c r="W548" s="90" t="str">
        <f>IF('2. Aanbestedingen'!$B548="","",COUNTIFS('2. Aanbestedingen'!$Q548:$V548,"Toegepast (eis)")+COUNTIFS('2. Aanbestedingen'!$Q548:$V548,"Toegepast (wens)"))</f>
        <v/>
      </c>
      <c r="X548" s="97" t="str">
        <f t="shared" si="42"/>
        <v/>
      </c>
    </row>
    <row r="549" spans="2:24" x14ac:dyDescent="0.2">
      <c r="B549" s="60"/>
      <c r="C549" s="61"/>
      <c r="D549" s="61"/>
      <c r="E549" s="61"/>
      <c r="F549" s="62"/>
      <c r="G549" s="62"/>
      <c r="H549" s="63"/>
      <c r="I549" s="64"/>
      <c r="J549" s="63"/>
      <c r="K549" s="64"/>
      <c r="L549" s="90" t="str">
        <f t="shared" si="46"/>
        <v/>
      </c>
      <c r="M549" s="66"/>
      <c r="N549" s="63" t="str">
        <f t="shared" si="43"/>
        <v/>
      </c>
      <c r="O549" s="63" t="str">
        <f t="shared" si="44"/>
        <v/>
      </c>
      <c r="P549" s="61" t="str">
        <f t="shared" si="45"/>
        <v/>
      </c>
      <c r="W549" s="90" t="str">
        <f>IF('2. Aanbestedingen'!$B549="","",COUNTIFS('2. Aanbestedingen'!$Q549:$V549,"Toegepast (eis)")+COUNTIFS('2. Aanbestedingen'!$Q549:$V549,"Toegepast (wens)"))</f>
        <v/>
      </c>
      <c r="X549" s="97" t="str">
        <f t="shared" si="42"/>
        <v/>
      </c>
    </row>
    <row r="550" spans="2:24" x14ac:dyDescent="0.2">
      <c r="B550" s="60"/>
      <c r="C550" s="61"/>
      <c r="D550" s="61"/>
      <c r="E550" s="61"/>
      <c r="F550" s="62"/>
      <c r="G550" s="62"/>
      <c r="H550" s="63"/>
      <c r="I550" s="64"/>
      <c r="J550" s="63"/>
      <c r="K550" s="64"/>
      <c r="L550" s="90" t="str">
        <f t="shared" si="46"/>
        <v/>
      </c>
      <c r="M550" s="66"/>
      <c r="N550" s="63" t="str">
        <f t="shared" si="43"/>
        <v/>
      </c>
      <c r="O550" s="63" t="str">
        <f t="shared" si="44"/>
        <v/>
      </c>
      <c r="P550" s="61" t="str">
        <f t="shared" si="45"/>
        <v/>
      </c>
      <c r="W550" s="90" t="str">
        <f>IF('2. Aanbestedingen'!$B550="","",COUNTIFS('2. Aanbestedingen'!$Q550:$V550,"Toegepast (eis)")+COUNTIFS('2. Aanbestedingen'!$Q550:$V550,"Toegepast (wens)"))</f>
        <v/>
      </c>
      <c r="X550" s="97" t="str">
        <f t="shared" si="42"/>
        <v/>
      </c>
    </row>
    <row r="551" spans="2:24" x14ac:dyDescent="0.2">
      <c r="B551" s="60"/>
      <c r="C551" s="61"/>
      <c r="D551" s="61"/>
      <c r="E551" s="61"/>
      <c r="F551" s="62"/>
      <c r="G551" s="62"/>
      <c r="H551" s="63"/>
      <c r="I551" s="64"/>
      <c r="J551" s="63"/>
      <c r="K551" s="64"/>
      <c r="L551" s="90" t="str">
        <f t="shared" si="46"/>
        <v/>
      </c>
      <c r="M551" s="66"/>
      <c r="N551" s="63" t="str">
        <f t="shared" si="43"/>
        <v/>
      </c>
      <c r="O551" s="63" t="str">
        <f t="shared" si="44"/>
        <v/>
      </c>
      <c r="P551" s="61" t="str">
        <f t="shared" si="45"/>
        <v/>
      </c>
      <c r="W551" s="90" t="str">
        <f>IF('2. Aanbestedingen'!$B551="","",COUNTIFS('2. Aanbestedingen'!$Q551:$V551,"Toegepast (eis)")+COUNTIFS('2. Aanbestedingen'!$Q551:$V551,"Toegepast (wens)"))</f>
        <v/>
      </c>
      <c r="X551" s="97" t="str">
        <f t="shared" si="42"/>
        <v/>
      </c>
    </row>
    <row r="552" spans="2:24" x14ac:dyDescent="0.2">
      <c r="B552" s="60"/>
      <c r="C552" s="61"/>
      <c r="D552" s="61"/>
      <c r="E552" s="61"/>
      <c r="F552" s="62"/>
      <c r="G552" s="62"/>
      <c r="H552" s="63"/>
      <c r="I552" s="64"/>
      <c r="J552" s="63"/>
      <c r="K552" s="64"/>
      <c r="L552" s="90" t="str">
        <f t="shared" si="46"/>
        <v/>
      </c>
      <c r="M552" s="66"/>
      <c r="N552" s="63" t="str">
        <f t="shared" si="43"/>
        <v/>
      </c>
      <c r="O552" s="63" t="str">
        <f t="shared" si="44"/>
        <v/>
      </c>
      <c r="P552" s="61" t="str">
        <f t="shared" si="45"/>
        <v/>
      </c>
      <c r="W552" s="90" t="str">
        <f>IF('2. Aanbestedingen'!$B552="","",COUNTIFS('2. Aanbestedingen'!$Q552:$V552,"Toegepast (eis)")+COUNTIFS('2. Aanbestedingen'!$Q552:$V552,"Toegepast (wens)"))</f>
        <v/>
      </c>
      <c r="X552" s="97" t="str">
        <f t="shared" si="42"/>
        <v/>
      </c>
    </row>
    <row r="553" spans="2:24" x14ac:dyDescent="0.2">
      <c r="B553" s="60"/>
      <c r="C553" s="61"/>
      <c r="D553" s="61"/>
      <c r="E553" s="61"/>
      <c r="F553" s="62"/>
      <c r="G553" s="62"/>
      <c r="H553" s="63"/>
      <c r="I553" s="64"/>
      <c r="J553" s="63"/>
      <c r="K553" s="64"/>
      <c r="L553" s="90" t="str">
        <f t="shared" si="46"/>
        <v/>
      </c>
      <c r="M553" s="66"/>
      <c r="N553" s="63" t="str">
        <f t="shared" si="43"/>
        <v/>
      </c>
      <c r="O553" s="63" t="str">
        <f t="shared" si="44"/>
        <v/>
      </c>
      <c r="P553" s="61" t="str">
        <f t="shared" si="45"/>
        <v/>
      </c>
      <c r="W553" s="90" t="str">
        <f>IF('2. Aanbestedingen'!$B553="","",COUNTIFS('2. Aanbestedingen'!$Q553:$V553,"Toegepast (eis)")+COUNTIFS('2. Aanbestedingen'!$Q553:$V553,"Toegepast (wens)"))</f>
        <v/>
      </c>
      <c r="X553" s="97" t="str">
        <f t="shared" si="42"/>
        <v/>
      </c>
    </row>
    <row r="554" spans="2:24" x14ac:dyDescent="0.2">
      <c r="B554" s="60"/>
      <c r="C554" s="61"/>
      <c r="D554" s="61"/>
      <c r="E554" s="61"/>
      <c r="F554" s="62"/>
      <c r="G554" s="62"/>
      <c r="H554" s="63"/>
      <c r="I554" s="64"/>
      <c r="J554" s="63"/>
      <c r="K554" s="64"/>
      <c r="L554" s="90" t="str">
        <f t="shared" si="46"/>
        <v/>
      </c>
      <c r="M554" s="66"/>
      <c r="N554" s="63" t="str">
        <f t="shared" si="43"/>
        <v/>
      </c>
      <c r="O554" s="63" t="str">
        <f t="shared" si="44"/>
        <v/>
      </c>
      <c r="P554" s="61" t="str">
        <f t="shared" si="45"/>
        <v/>
      </c>
      <c r="W554" s="90" t="str">
        <f>IF('2. Aanbestedingen'!$B554="","",COUNTIFS('2. Aanbestedingen'!$Q554:$V554,"Toegepast (eis)")+COUNTIFS('2. Aanbestedingen'!$Q554:$V554,"Toegepast (wens)"))</f>
        <v/>
      </c>
      <c r="X554" s="97" t="str">
        <f t="shared" si="42"/>
        <v/>
      </c>
    </row>
    <row r="555" spans="2:24" x14ac:dyDescent="0.2">
      <c r="B555" s="60"/>
      <c r="C555" s="61"/>
      <c r="D555" s="61"/>
      <c r="E555" s="61"/>
      <c r="F555" s="62"/>
      <c r="G555" s="62"/>
      <c r="H555" s="63"/>
      <c r="I555" s="64"/>
      <c r="J555" s="63"/>
      <c r="K555" s="64"/>
      <c r="L555" s="90" t="str">
        <f t="shared" si="46"/>
        <v/>
      </c>
      <c r="M555" s="66"/>
      <c r="N555" s="63" t="str">
        <f t="shared" si="43"/>
        <v/>
      </c>
      <c r="O555" s="63" t="str">
        <f t="shared" si="44"/>
        <v/>
      </c>
      <c r="P555" s="61" t="str">
        <f t="shared" si="45"/>
        <v/>
      </c>
      <c r="W555" s="90" t="str">
        <f>IF('2. Aanbestedingen'!$B555="","",COUNTIFS('2. Aanbestedingen'!$Q555:$V555,"Toegepast (eis)")+COUNTIFS('2. Aanbestedingen'!$Q555:$V555,"Toegepast (wens)"))</f>
        <v/>
      </c>
      <c r="X555" s="97" t="str">
        <f t="shared" si="42"/>
        <v/>
      </c>
    </row>
    <row r="556" spans="2:24" x14ac:dyDescent="0.2">
      <c r="B556" s="60"/>
      <c r="C556" s="61"/>
      <c r="D556" s="61"/>
      <c r="E556" s="61"/>
      <c r="F556" s="62"/>
      <c r="G556" s="62"/>
      <c r="H556" s="63"/>
      <c r="I556" s="64"/>
      <c r="J556" s="63"/>
      <c r="K556" s="64"/>
      <c r="L556" s="90" t="str">
        <f t="shared" si="46"/>
        <v/>
      </c>
      <c r="M556" s="66"/>
      <c r="N556" s="63" t="str">
        <f t="shared" si="43"/>
        <v/>
      </c>
      <c r="O556" s="63" t="str">
        <f t="shared" si="44"/>
        <v/>
      </c>
      <c r="P556" s="61" t="str">
        <f t="shared" si="45"/>
        <v/>
      </c>
      <c r="W556" s="90" t="str">
        <f>IF('2. Aanbestedingen'!$B556="","",COUNTIFS('2. Aanbestedingen'!$Q556:$V556,"Toegepast (eis)")+COUNTIFS('2. Aanbestedingen'!$Q556:$V556,"Toegepast (wens)"))</f>
        <v/>
      </c>
      <c r="X556" s="97" t="str">
        <f t="shared" si="42"/>
        <v/>
      </c>
    </row>
    <row r="557" spans="2:24" x14ac:dyDescent="0.2">
      <c r="B557" s="60"/>
      <c r="C557" s="61"/>
      <c r="D557" s="61"/>
      <c r="E557" s="61"/>
      <c r="F557" s="62"/>
      <c r="G557" s="62"/>
      <c r="H557" s="63"/>
      <c r="I557" s="64"/>
      <c r="J557" s="63"/>
      <c r="K557" s="64"/>
      <c r="L557" s="90" t="str">
        <f t="shared" si="46"/>
        <v/>
      </c>
      <c r="M557" s="66"/>
      <c r="N557" s="63" t="str">
        <f t="shared" si="43"/>
        <v/>
      </c>
      <c r="O557" s="63" t="str">
        <f t="shared" si="44"/>
        <v/>
      </c>
      <c r="P557" s="61" t="str">
        <f t="shared" si="45"/>
        <v/>
      </c>
      <c r="W557" s="90" t="str">
        <f>IF('2. Aanbestedingen'!$B557="","",COUNTIFS('2. Aanbestedingen'!$Q557:$V557,"Toegepast (eis)")+COUNTIFS('2. Aanbestedingen'!$Q557:$V557,"Toegepast (wens)"))</f>
        <v/>
      </c>
      <c r="X557" s="97" t="str">
        <f t="shared" si="42"/>
        <v/>
      </c>
    </row>
    <row r="558" spans="2:24" x14ac:dyDescent="0.2">
      <c r="B558" s="60"/>
      <c r="C558" s="61"/>
      <c r="D558" s="61"/>
      <c r="E558" s="61"/>
      <c r="F558" s="62"/>
      <c r="G558" s="62"/>
      <c r="H558" s="63"/>
      <c r="I558" s="64"/>
      <c r="J558" s="63"/>
      <c r="K558" s="64"/>
      <c r="L558" s="90" t="str">
        <f t="shared" si="46"/>
        <v/>
      </c>
      <c r="M558" s="66"/>
      <c r="N558" s="63" t="str">
        <f t="shared" si="43"/>
        <v/>
      </c>
      <c r="O558" s="63" t="str">
        <f t="shared" si="44"/>
        <v/>
      </c>
      <c r="P558" s="61" t="str">
        <f t="shared" si="45"/>
        <v/>
      </c>
      <c r="W558" s="90" t="str">
        <f>IF('2. Aanbestedingen'!$B558="","",COUNTIFS('2. Aanbestedingen'!$Q558:$V558,"Toegepast (eis)")+COUNTIFS('2. Aanbestedingen'!$Q558:$V558,"Toegepast (wens)"))</f>
        <v/>
      </c>
      <c r="X558" s="97" t="str">
        <f t="shared" si="42"/>
        <v/>
      </c>
    </row>
    <row r="559" spans="2:24" x14ac:dyDescent="0.2">
      <c r="B559" s="60"/>
      <c r="C559" s="61"/>
      <c r="D559" s="61"/>
      <c r="E559" s="61"/>
      <c r="F559" s="62"/>
      <c r="G559" s="62"/>
      <c r="H559" s="63"/>
      <c r="I559" s="64"/>
      <c r="J559" s="63"/>
      <c r="K559" s="64"/>
      <c r="L559" s="90" t="str">
        <f t="shared" si="46"/>
        <v/>
      </c>
      <c r="M559" s="66"/>
      <c r="N559" s="63" t="str">
        <f t="shared" si="43"/>
        <v/>
      </c>
      <c r="O559" s="63" t="str">
        <f t="shared" si="44"/>
        <v/>
      </c>
      <c r="P559" s="61" t="str">
        <f t="shared" si="45"/>
        <v/>
      </c>
      <c r="W559" s="90" t="str">
        <f>IF('2. Aanbestedingen'!$B559="","",COUNTIFS('2. Aanbestedingen'!$Q559:$V559,"Toegepast (eis)")+COUNTIFS('2. Aanbestedingen'!$Q559:$V559,"Toegepast (wens)"))</f>
        <v/>
      </c>
      <c r="X559" s="97" t="str">
        <f t="shared" si="42"/>
        <v/>
      </c>
    </row>
    <row r="560" spans="2:24" x14ac:dyDescent="0.2">
      <c r="B560" s="60"/>
      <c r="C560" s="61"/>
      <c r="D560" s="61"/>
      <c r="E560" s="61"/>
      <c r="F560" s="62"/>
      <c r="G560" s="62"/>
      <c r="H560" s="63"/>
      <c r="I560" s="64"/>
      <c r="J560" s="63"/>
      <c r="K560" s="64"/>
      <c r="L560" s="90" t="str">
        <f t="shared" si="46"/>
        <v/>
      </c>
      <c r="M560" s="66"/>
      <c r="N560" s="63" t="str">
        <f t="shared" si="43"/>
        <v/>
      </c>
      <c r="O560" s="63" t="str">
        <f t="shared" si="44"/>
        <v/>
      </c>
      <c r="P560" s="61" t="str">
        <f t="shared" si="45"/>
        <v/>
      </c>
      <c r="W560" s="90" t="str">
        <f>IF('2. Aanbestedingen'!$B560="","",COUNTIFS('2. Aanbestedingen'!$Q560:$V560,"Toegepast (eis)")+COUNTIFS('2. Aanbestedingen'!$Q560:$V560,"Toegepast (wens)"))</f>
        <v/>
      </c>
      <c r="X560" s="97" t="str">
        <f t="shared" si="42"/>
        <v/>
      </c>
    </row>
    <row r="561" spans="2:24" x14ac:dyDescent="0.2">
      <c r="B561" s="60"/>
      <c r="C561" s="61"/>
      <c r="D561" s="61"/>
      <c r="E561" s="61"/>
      <c r="F561" s="62"/>
      <c r="G561" s="62"/>
      <c r="H561" s="63"/>
      <c r="I561" s="64"/>
      <c r="J561" s="63"/>
      <c r="K561" s="64"/>
      <c r="L561" s="90" t="str">
        <f t="shared" si="46"/>
        <v/>
      </c>
      <c r="M561" s="66"/>
      <c r="N561" s="63" t="str">
        <f t="shared" si="43"/>
        <v/>
      </c>
      <c r="O561" s="63" t="str">
        <f t="shared" si="44"/>
        <v/>
      </c>
      <c r="P561" s="61" t="str">
        <f t="shared" si="45"/>
        <v/>
      </c>
      <c r="W561" s="90" t="str">
        <f>IF('2. Aanbestedingen'!$B561="","",COUNTIFS('2. Aanbestedingen'!$Q561:$V561,"Toegepast (eis)")+COUNTIFS('2. Aanbestedingen'!$Q561:$V561,"Toegepast (wens)"))</f>
        <v/>
      </c>
      <c r="X561" s="97" t="str">
        <f t="shared" si="42"/>
        <v/>
      </c>
    </row>
    <row r="562" spans="2:24" x14ac:dyDescent="0.2">
      <c r="B562" s="60"/>
      <c r="C562" s="61"/>
      <c r="D562" s="61"/>
      <c r="E562" s="61"/>
      <c r="F562" s="62"/>
      <c r="G562" s="62"/>
      <c r="H562" s="63"/>
      <c r="I562" s="64"/>
      <c r="J562" s="63"/>
      <c r="K562" s="64"/>
      <c r="L562" s="90" t="str">
        <f t="shared" si="46"/>
        <v/>
      </c>
      <c r="M562" s="66"/>
      <c r="N562" s="63" t="str">
        <f t="shared" si="43"/>
        <v/>
      </c>
      <c r="O562" s="63" t="str">
        <f t="shared" si="44"/>
        <v/>
      </c>
      <c r="P562" s="61" t="str">
        <f t="shared" si="45"/>
        <v/>
      </c>
      <c r="W562" s="90" t="str">
        <f>IF('2. Aanbestedingen'!$B562="","",COUNTIFS('2. Aanbestedingen'!$Q562:$V562,"Toegepast (eis)")+COUNTIFS('2. Aanbestedingen'!$Q562:$V562,"Toegepast (wens)"))</f>
        <v/>
      </c>
      <c r="X562" s="97" t="str">
        <f t="shared" si="42"/>
        <v/>
      </c>
    </row>
    <row r="563" spans="2:24" x14ac:dyDescent="0.2">
      <c r="B563" s="60"/>
      <c r="C563" s="61"/>
      <c r="D563" s="61"/>
      <c r="E563" s="61"/>
      <c r="F563" s="62"/>
      <c r="G563" s="62"/>
      <c r="H563" s="63"/>
      <c r="I563" s="64"/>
      <c r="J563" s="63"/>
      <c r="K563" s="64"/>
      <c r="L563" s="90" t="str">
        <f t="shared" si="46"/>
        <v/>
      </c>
      <c r="M563" s="66"/>
      <c r="N563" s="63" t="str">
        <f t="shared" si="43"/>
        <v/>
      </c>
      <c r="O563" s="63" t="str">
        <f t="shared" si="44"/>
        <v/>
      </c>
      <c r="P563" s="61" t="str">
        <f t="shared" si="45"/>
        <v/>
      </c>
      <c r="W563" s="90" t="str">
        <f>IF('2. Aanbestedingen'!$B563="","",COUNTIFS('2. Aanbestedingen'!$Q563:$V563,"Toegepast (eis)")+COUNTIFS('2. Aanbestedingen'!$Q563:$V563,"Toegepast (wens)"))</f>
        <v/>
      </c>
      <c r="X563" s="97" t="str">
        <f t="shared" si="42"/>
        <v/>
      </c>
    </row>
    <row r="564" spans="2:24" x14ac:dyDescent="0.2">
      <c r="B564" s="60"/>
      <c r="C564" s="61"/>
      <c r="D564" s="61"/>
      <c r="E564" s="61"/>
      <c r="F564" s="62"/>
      <c r="G564" s="62"/>
      <c r="H564" s="63"/>
      <c r="I564" s="64"/>
      <c r="J564" s="63"/>
      <c r="K564" s="64"/>
      <c r="L564" s="90" t="str">
        <f t="shared" si="46"/>
        <v/>
      </c>
      <c r="M564" s="66"/>
      <c r="N564" s="63" t="str">
        <f t="shared" si="43"/>
        <v/>
      </c>
      <c r="O564" s="63" t="str">
        <f t="shared" si="44"/>
        <v/>
      </c>
      <c r="P564" s="61" t="str">
        <f t="shared" si="45"/>
        <v/>
      </c>
      <c r="W564" s="90" t="str">
        <f>IF('2. Aanbestedingen'!$B564="","",COUNTIFS('2. Aanbestedingen'!$Q564:$V564,"Toegepast (eis)")+COUNTIFS('2. Aanbestedingen'!$Q564:$V564,"Toegepast (wens)"))</f>
        <v/>
      </c>
      <c r="X564" s="97" t="str">
        <f t="shared" si="42"/>
        <v/>
      </c>
    </row>
    <row r="565" spans="2:24" x14ac:dyDescent="0.2">
      <c r="B565" s="60"/>
      <c r="C565" s="61"/>
      <c r="D565" s="61"/>
      <c r="E565" s="61"/>
      <c r="F565" s="62"/>
      <c r="G565" s="62"/>
      <c r="H565" s="63"/>
      <c r="I565" s="64"/>
      <c r="J565" s="63"/>
      <c r="K565" s="64"/>
      <c r="L565" s="90" t="str">
        <f t="shared" si="46"/>
        <v/>
      </c>
      <c r="M565" s="66"/>
      <c r="N565" s="63" t="str">
        <f t="shared" si="43"/>
        <v/>
      </c>
      <c r="O565" s="63" t="str">
        <f t="shared" si="44"/>
        <v/>
      </c>
      <c r="P565" s="61" t="str">
        <f t="shared" si="45"/>
        <v/>
      </c>
      <c r="W565" s="90" t="str">
        <f>IF('2. Aanbestedingen'!$B565="","",COUNTIFS('2. Aanbestedingen'!$Q565:$V565,"Toegepast (eis)")+COUNTIFS('2. Aanbestedingen'!$Q565:$V565,"Toegepast (wens)"))</f>
        <v/>
      </c>
      <c r="X565" s="97" t="str">
        <f t="shared" si="42"/>
        <v/>
      </c>
    </row>
    <row r="566" spans="2:24" x14ac:dyDescent="0.2">
      <c r="B566" s="60"/>
      <c r="C566" s="61"/>
      <c r="D566" s="61"/>
      <c r="E566" s="61"/>
      <c r="F566" s="62"/>
      <c r="G566" s="62"/>
      <c r="H566" s="63"/>
      <c r="I566" s="64"/>
      <c r="J566" s="63"/>
      <c r="K566" s="64"/>
      <c r="L566" s="90" t="str">
        <f t="shared" si="46"/>
        <v/>
      </c>
      <c r="M566" s="66"/>
      <c r="N566" s="63" t="str">
        <f t="shared" si="43"/>
        <v/>
      </c>
      <c r="O566" s="63" t="str">
        <f t="shared" si="44"/>
        <v/>
      </c>
      <c r="P566" s="61" t="str">
        <f t="shared" si="45"/>
        <v/>
      </c>
      <c r="W566" s="90" t="str">
        <f>IF('2. Aanbestedingen'!$B566="","",COUNTIFS('2. Aanbestedingen'!$Q566:$V566,"Toegepast (eis)")+COUNTIFS('2. Aanbestedingen'!$Q566:$V566,"Toegepast (wens)"))</f>
        <v/>
      </c>
      <c r="X566" s="97" t="str">
        <f t="shared" si="42"/>
        <v/>
      </c>
    </row>
    <row r="567" spans="2:24" x14ac:dyDescent="0.2">
      <c r="B567" s="60"/>
      <c r="C567" s="61"/>
      <c r="D567" s="61"/>
      <c r="E567" s="61"/>
      <c r="F567" s="62"/>
      <c r="G567" s="62"/>
      <c r="H567" s="63"/>
      <c r="I567" s="64"/>
      <c r="J567" s="63"/>
      <c r="K567" s="64"/>
      <c r="L567" s="90" t="str">
        <f t="shared" si="46"/>
        <v/>
      </c>
      <c r="M567" s="66"/>
      <c r="N567" s="63" t="str">
        <f t="shared" si="43"/>
        <v/>
      </c>
      <c r="O567" s="63" t="str">
        <f t="shared" si="44"/>
        <v/>
      </c>
      <c r="P567" s="61" t="str">
        <f t="shared" si="45"/>
        <v/>
      </c>
      <c r="W567" s="90" t="str">
        <f>IF('2. Aanbestedingen'!$B567="","",COUNTIFS('2. Aanbestedingen'!$Q567:$V567,"Toegepast (eis)")+COUNTIFS('2. Aanbestedingen'!$Q567:$V567,"Toegepast (wens)"))</f>
        <v/>
      </c>
      <c r="X567" s="97" t="str">
        <f t="shared" si="42"/>
        <v/>
      </c>
    </row>
    <row r="568" spans="2:24" x14ac:dyDescent="0.2">
      <c r="B568" s="60"/>
      <c r="C568" s="61"/>
      <c r="D568" s="61"/>
      <c r="E568" s="61"/>
      <c r="F568" s="62"/>
      <c r="G568" s="62"/>
      <c r="H568" s="63"/>
      <c r="I568" s="64"/>
      <c r="J568" s="63"/>
      <c r="K568" s="64"/>
      <c r="L568" s="90" t="str">
        <f t="shared" si="46"/>
        <v/>
      </c>
      <c r="M568" s="66"/>
      <c r="N568" s="63" t="str">
        <f t="shared" si="43"/>
        <v/>
      </c>
      <c r="O568" s="63" t="str">
        <f t="shared" si="44"/>
        <v/>
      </c>
      <c r="P568" s="61" t="str">
        <f t="shared" si="45"/>
        <v/>
      </c>
      <c r="W568" s="90" t="str">
        <f>IF('2. Aanbestedingen'!$B568="","",COUNTIFS('2. Aanbestedingen'!$Q568:$V568,"Toegepast (eis)")+COUNTIFS('2. Aanbestedingen'!$Q568:$V568,"Toegepast (wens)"))</f>
        <v/>
      </c>
      <c r="X568" s="97" t="str">
        <f t="shared" si="42"/>
        <v/>
      </c>
    </row>
    <row r="569" spans="2:24" x14ac:dyDescent="0.2">
      <c r="B569" s="60"/>
      <c r="C569" s="61"/>
      <c r="D569" s="61"/>
      <c r="E569" s="61"/>
      <c r="F569" s="62"/>
      <c r="G569" s="62"/>
      <c r="H569" s="63"/>
      <c r="I569" s="64"/>
      <c r="J569" s="63"/>
      <c r="K569" s="64"/>
      <c r="L569" s="90" t="str">
        <f t="shared" si="46"/>
        <v/>
      </c>
      <c r="M569" s="66"/>
      <c r="N569" s="63" t="str">
        <f t="shared" si="43"/>
        <v/>
      </c>
      <c r="O569" s="63" t="str">
        <f t="shared" si="44"/>
        <v/>
      </c>
      <c r="P569" s="61" t="str">
        <f t="shared" si="45"/>
        <v/>
      </c>
      <c r="W569" s="90" t="str">
        <f>IF('2. Aanbestedingen'!$B569="","",COUNTIFS('2. Aanbestedingen'!$Q569:$V569,"Toegepast (eis)")+COUNTIFS('2. Aanbestedingen'!$Q569:$V569,"Toegepast (wens)"))</f>
        <v/>
      </c>
      <c r="X569" s="97" t="str">
        <f t="shared" si="42"/>
        <v/>
      </c>
    </row>
    <row r="570" spans="2:24" x14ac:dyDescent="0.2">
      <c r="B570" s="60"/>
      <c r="C570" s="61"/>
      <c r="D570" s="61"/>
      <c r="E570" s="61"/>
      <c r="F570" s="62"/>
      <c r="G570" s="62"/>
      <c r="H570" s="63"/>
      <c r="I570" s="64"/>
      <c r="J570" s="63"/>
      <c r="K570" s="64"/>
      <c r="L570" s="90" t="str">
        <f t="shared" si="46"/>
        <v/>
      </c>
      <c r="M570" s="66"/>
      <c r="N570" s="63" t="str">
        <f t="shared" si="43"/>
        <v/>
      </c>
      <c r="O570" s="63" t="str">
        <f t="shared" si="44"/>
        <v/>
      </c>
      <c r="P570" s="61" t="str">
        <f t="shared" si="45"/>
        <v/>
      </c>
      <c r="W570" s="90" t="str">
        <f>IF('2. Aanbestedingen'!$B570="","",COUNTIFS('2. Aanbestedingen'!$Q570:$V570,"Toegepast (eis)")+COUNTIFS('2. Aanbestedingen'!$Q570:$V570,"Toegepast (wens)"))</f>
        <v/>
      </c>
      <c r="X570" s="97" t="str">
        <f t="shared" si="42"/>
        <v/>
      </c>
    </row>
    <row r="571" spans="2:24" x14ac:dyDescent="0.2">
      <c r="B571" s="60"/>
      <c r="C571" s="61"/>
      <c r="D571" s="61"/>
      <c r="E571" s="61"/>
      <c r="F571" s="62"/>
      <c r="G571" s="62"/>
      <c r="H571" s="63"/>
      <c r="I571" s="64"/>
      <c r="J571" s="63"/>
      <c r="K571" s="64"/>
      <c r="L571" s="90" t="str">
        <f t="shared" si="46"/>
        <v/>
      </c>
      <c r="M571" s="66"/>
      <c r="N571" s="63" t="str">
        <f t="shared" si="43"/>
        <v/>
      </c>
      <c r="O571" s="63" t="str">
        <f t="shared" si="44"/>
        <v/>
      </c>
      <c r="P571" s="61" t="str">
        <f t="shared" si="45"/>
        <v/>
      </c>
      <c r="W571" s="90" t="str">
        <f>IF('2. Aanbestedingen'!$B571="","",COUNTIFS('2. Aanbestedingen'!$Q571:$V571,"Toegepast (eis)")+COUNTIFS('2. Aanbestedingen'!$Q571:$V571,"Toegepast (wens)"))</f>
        <v/>
      </c>
      <c r="X571" s="97" t="str">
        <f t="shared" si="42"/>
        <v/>
      </c>
    </row>
    <row r="572" spans="2:24" x14ac:dyDescent="0.2">
      <c r="B572" s="60"/>
      <c r="C572" s="61"/>
      <c r="D572" s="61"/>
      <c r="E572" s="61"/>
      <c r="F572" s="62"/>
      <c r="G572" s="62"/>
      <c r="H572" s="63"/>
      <c r="I572" s="64"/>
      <c r="J572" s="63"/>
      <c r="K572" s="64"/>
      <c r="L572" s="90" t="str">
        <f t="shared" si="46"/>
        <v/>
      </c>
      <c r="M572" s="66"/>
      <c r="N572" s="63" t="str">
        <f t="shared" si="43"/>
        <v/>
      </c>
      <c r="O572" s="63" t="str">
        <f t="shared" si="44"/>
        <v/>
      </c>
      <c r="P572" s="61" t="str">
        <f t="shared" si="45"/>
        <v/>
      </c>
      <c r="W572" s="90" t="str">
        <f>IF('2. Aanbestedingen'!$B572="","",COUNTIFS('2. Aanbestedingen'!$Q572:$V572,"Toegepast (eis)")+COUNTIFS('2. Aanbestedingen'!$Q572:$V572,"Toegepast (wens)"))</f>
        <v/>
      </c>
      <c r="X572" s="97" t="str">
        <f t="shared" si="42"/>
        <v/>
      </c>
    </row>
    <row r="573" spans="2:24" x14ac:dyDescent="0.2">
      <c r="B573" s="60"/>
      <c r="C573" s="61"/>
      <c r="D573" s="61"/>
      <c r="E573" s="61"/>
      <c r="F573" s="62"/>
      <c r="G573" s="62"/>
      <c r="H573" s="63"/>
      <c r="I573" s="64"/>
      <c r="J573" s="63"/>
      <c r="K573" s="64"/>
      <c r="L573" s="90" t="str">
        <f t="shared" si="46"/>
        <v/>
      </c>
      <c r="M573" s="66"/>
      <c r="N573" s="63" t="str">
        <f t="shared" si="43"/>
        <v/>
      </c>
      <c r="O573" s="63" t="str">
        <f t="shared" si="44"/>
        <v/>
      </c>
      <c r="P573" s="61" t="str">
        <f t="shared" si="45"/>
        <v/>
      </c>
      <c r="W573" s="90" t="str">
        <f>IF('2. Aanbestedingen'!$B573="","",COUNTIFS('2. Aanbestedingen'!$Q573:$V573,"Toegepast (eis)")+COUNTIFS('2. Aanbestedingen'!$Q573:$V573,"Toegepast (wens)"))</f>
        <v/>
      </c>
      <c r="X573" s="97" t="str">
        <f t="shared" si="42"/>
        <v/>
      </c>
    </row>
    <row r="574" spans="2:24" x14ac:dyDescent="0.2">
      <c r="B574" s="60"/>
      <c r="C574" s="61"/>
      <c r="D574" s="61"/>
      <c r="E574" s="61"/>
      <c r="F574" s="62"/>
      <c r="G574" s="62"/>
      <c r="H574" s="63"/>
      <c r="I574" s="64"/>
      <c r="J574" s="63"/>
      <c r="K574" s="64"/>
      <c r="L574" s="90" t="str">
        <f t="shared" si="46"/>
        <v/>
      </c>
      <c r="M574" s="66"/>
      <c r="N574" s="63" t="str">
        <f t="shared" si="43"/>
        <v/>
      </c>
      <c r="O574" s="63" t="str">
        <f t="shared" si="44"/>
        <v/>
      </c>
      <c r="P574" s="61" t="str">
        <f t="shared" si="45"/>
        <v/>
      </c>
      <c r="W574" s="90" t="str">
        <f>IF('2. Aanbestedingen'!$B574="","",COUNTIFS('2. Aanbestedingen'!$Q574:$V574,"Toegepast (eis)")+COUNTIFS('2. Aanbestedingen'!$Q574:$V574,"Toegepast (wens)"))</f>
        <v/>
      </c>
      <c r="X574" s="97" t="str">
        <f t="shared" si="42"/>
        <v/>
      </c>
    </row>
    <row r="575" spans="2:24" x14ac:dyDescent="0.2">
      <c r="B575" s="60"/>
      <c r="C575" s="61"/>
      <c r="D575" s="61"/>
      <c r="E575" s="61"/>
      <c r="F575" s="62"/>
      <c r="G575" s="62"/>
      <c r="H575" s="63"/>
      <c r="I575" s="64"/>
      <c r="J575" s="63"/>
      <c r="K575" s="64"/>
      <c r="L575" s="90" t="str">
        <f t="shared" si="46"/>
        <v/>
      </c>
      <c r="M575" s="66"/>
      <c r="N575" s="63" t="str">
        <f t="shared" si="43"/>
        <v/>
      </c>
      <c r="O575" s="63" t="str">
        <f t="shared" si="44"/>
        <v/>
      </c>
      <c r="P575" s="61" t="str">
        <f t="shared" si="45"/>
        <v/>
      </c>
      <c r="W575" s="90" t="str">
        <f>IF('2. Aanbestedingen'!$B575="","",COUNTIFS('2. Aanbestedingen'!$Q575:$V575,"Toegepast (eis)")+COUNTIFS('2. Aanbestedingen'!$Q575:$V575,"Toegepast (wens)"))</f>
        <v/>
      </c>
      <c r="X575" s="97" t="str">
        <f t="shared" si="42"/>
        <v/>
      </c>
    </row>
    <row r="576" spans="2:24" x14ac:dyDescent="0.2">
      <c r="B576" s="60"/>
      <c r="C576" s="61"/>
      <c r="D576" s="61"/>
      <c r="E576" s="61"/>
      <c r="F576" s="62"/>
      <c r="G576" s="62"/>
      <c r="H576" s="63"/>
      <c r="I576" s="64"/>
      <c r="J576" s="63"/>
      <c r="K576" s="64"/>
      <c r="L576" s="90" t="str">
        <f t="shared" si="46"/>
        <v/>
      </c>
      <c r="M576" s="66"/>
      <c r="N576" s="63" t="str">
        <f t="shared" si="43"/>
        <v/>
      </c>
      <c r="O576" s="63" t="str">
        <f t="shared" si="44"/>
        <v/>
      </c>
      <c r="P576" s="61" t="str">
        <f t="shared" si="45"/>
        <v/>
      </c>
      <c r="W576" s="90" t="str">
        <f>IF('2. Aanbestedingen'!$B576="","",COUNTIFS('2. Aanbestedingen'!$Q576:$V576,"Toegepast (eis)")+COUNTIFS('2. Aanbestedingen'!$Q576:$V576,"Toegepast (wens)"))</f>
        <v/>
      </c>
      <c r="X576" s="97" t="str">
        <f t="shared" si="42"/>
        <v/>
      </c>
    </row>
    <row r="577" spans="2:24" x14ac:dyDescent="0.2">
      <c r="B577" s="60"/>
      <c r="C577" s="61"/>
      <c r="D577" s="61"/>
      <c r="E577" s="61"/>
      <c r="F577" s="62"/>
      <c r="G577" s="62"/>
      <c r="H577" s="63"/>
      <c r="I577" s="64"/>
      <c r="J577" s="63"/>
      <c r="K577" s="64"/>
      <c r="L577" s="90" t="str">
        <f t="shared" si="46"/>
        <v/>
      </c>
      <c r="M577" s="66"/>
      <c r="N577" s="63" t="str">
        <f t="shared" si="43"/>
        <v/>
      </c>
      <c r="O577" s="63" t="str">
        <f t="shared" si="44"/>
        <v/>
      </c>
      <c r="P577" s="61" t="str">
        <f t="shared" si="45"/>
        <v/>
      </c>
      <c r="W577" s="90" t="str">
        <f>IF('2. Aanbestedingen'!$B577="","",COUNTIFS('2. Aanbestedingen'!$Q577:$V577,"Toegepast (eis)")+COUNTIFS('2. Aanbestedingen'!$Q577:$V577,"Toegepast (wens)"))</f>
        <v/>
      </c>
      <c r="X577" s="97" t="str">
        <f t="shared" si="42"/>
        <v/>
      </c>
    </row>
    <row r="578" spans="2:24" x14ac:dyDescent="0.2">
      <c r="B578" s="60"/>
      <c r="C578" s="61"/>
      <c r="D578" s="61"/>
      <c r="E578" s="61"/>
      <c r="F578" s="62"/>
      <c r="G578" s="62"/>
      <c r="H578" s="63"/>
      <c r="I578" s="64"/>
      <c r="J578" s="63"/>
      <c r="K578" s="64"/>
      <c r="L578" s="90" t="str">
        <f t="shared" si="46"/>
        <v/>
      </c>
      <c r="M578" s="66"/>
      <c r="N578" s="63" t="str">
        <f t="shared" si="43"/>
        <v/>
      </c>
      <c r="O578" s="63" t="str">
        <f t="shared" si="44"/>
        <v/>
      </c>
      <c r="P578" s="61" t="str">
        <f t="shared" si="45"/>
        <v/>
      </c>
      <c r="W578" s="90" t="str">
        <f>IF('2. Aanbestedingen'!$B578="","",COUNTIFS('2. Aanbestedingen'!$Q578:$V578,"Toegepast (eis)")+COUNTIFS('2. Aanbestedingen'!$Q578:$V578,"Toegepast (wens)"))</f>
        <v/>
      </c>
      <c r="X578" s="97" t="str">
        <f t="shared" si="42"/>
        <v/>
      </c>
    </row>
    <row r="579" spans="2:24" x14ac:dyDescent="0.2">
      <c r="B579" s="60"/>
      <c r="C579" s="61"/>
      <c r="D579" s="61"/>
      <c r="E579" s="61"/>
      <c r="F579" s="62"/>
      <c r="G579" s="62"/>
      <c r="H579" s="63"/>
      <c r="I579" s="64"/>
      <c r="J579" s="63"/>
      <c r="K579" s="64"/>
      <c r="L579" s="90" t="str">
        <f t="shared" si="46"/>
        <v/>
      </c>
      <c r="M579" s="66"/>
      <c r="N579" s="63" t="str">
        <f t="shared" si="43"/>
        <v/>
      </c>
      <c r="O579" s="63" t="str">
        <f t="shared" si="44"/>
        <v/>
      </c>
      <c r="P579" s="61" t="str">
        <f t="shared" si="45"/>
        <v/>
      </c>
      <c r="W579" s="90" t="str">
        <f>IF('2. Aanbestedingen'!$B579="","",COUNTIFS('2. Aanbestedingen'!$Q579:$V579,"Toegepast (eis)")+COUNTIFS('2. Aanbestedingen'!$Q579:$V579,"Toegepast (wens)"))</f>
        <v/>
      </c>
      <c r="X579" s="97" t="str">
        <f t="shared" si="42"/>
        <v/>
      </c>
    </row>
    <row r="580" spans="2:24" x14ac:dyDescent="0.2">
      <c r="B580" s="60"/>
      <c r="C580" s="61"/>
      <c r="D580" s="61"/>
      <c r="E580" s="61"/>
      <c r="F580" s="62"/>
      <c r="G580" s="62"/>
      <c r="H580" s="63"/>
      <c r="I580" s="64"/>
      <c r="J580" s="63"/>
      <c r="K580" s="64"/>
      <c r="L580" s="90" t="str">
        <f t="shared" si="46"/>
        <v/>
      </c>
      <c r="M580" s="66"/>
      <c r="N580" s="63" t="str">
        <f t="shared" si="43"/>
        <v/>
      </c>
      <c r="O580" s="63" t="str">
        <f t="shared" si="44"/>
        <v/>
      </c>
      <c r="P580" s="61" t="str">
        <f t="shared" si="45"/>
        <v/>
      </c>
      <c r="W580" s="90" t="str">
        <f>IF('2. Aanbestedingen'!$B580="","",COUNTIFS('2. Aanbestedingen'!$Q580:$V580,"Toegepast (eis)")+COUNTIFS('2. Aanbestedingen'!$Q580:$V580,"Toegepast (wens)"))</f>
        <v/>
      </c>
      <c r="X580" s="97" t="str">
        <f t="shared" si="42"/>
        <v/>
      </c>
    </row>
    <row r="581" spans="2:24" x14ac:dyDescent="0.2">
      <c r="B581" s="60"/>
      <c r="C581" s="61"/>
      <c r="D581" s="61"/>
      <c r="E581" s="61"/>
      <c r="F581" s="62"/>
      <c r="G581" s="62"/>
      <c r="H581" s="63"/>
      <c r="I581" s="64"/>
      <c r="J581" s="63"/>
      <c r="K581" s="64"/>
      <c r="L581" s="90" t="str">
        <f t="shared" si="46"/>
        <v/>
      </c>
      <c r="M581" s="66"/>
      <c r="N581" s="63" t="str">
        <f t="shared" si="43"/>
        <v/>
      </c>
      <c r="O581" s="63" t="str">
        <f t="shared" si="44"/>
        <v/>
      </c>
      <c r="P581" s="61" t="str">
        <f t="shared" si="45"/>
        <v/>
      </c>
      <c r="W581" s="90" t="str">
        <f>IF('2. Aanbestedingen'!$B581="","",COUNTIFS('2. Aanbestedingen'!$Q581:$V581,"Toegepast (eis)")+COUNTIFS('2. Aanbestedingen'!$Q581:$V581,"Toegepast (wens)"))</f>
        <v/>
      </c>
      <c r="X581" s="97" t="str">
        <f t="shared" ref="X581:X644" si="47">IF(W581&lt;&gt;"",W581/L581,"")</f>
        <v/>
      </c>
    </row>
    <row r="582" spans="2:24" x14ac:dyDescent="0.2">
      <c r="B582" s="60"/>
      <c r="C582" s="61"/>
      <c r="D582" s="61"/>
      <c r="E582" s="61"/>
      <c r="F582" s="62"/>
      <c r="G582" s="62"/>
      <c r="H582" s="63"/>
      <c r="I582" s="64"/>
      <c r="J582" s="63"/>
      <c r="K582" s="64"/>
      <c r="L582" s="90" t="str">
        <f t="shared" si="46"/>
        <v/>
      </c>
      <c r="M582" s="66"/>
      <c r="N582" s="63" t="str">
        <f t="shared" si="43"/>
        <v/>
      </c>
      <c r="O582" s="63" t="str">
        <f t="shared" si="44"/>
        <v/>
      </c>
      <c r="P582" s="61" t="str">
        <f t="shared" si="45"/>
        <v/>
      </c>
      <c r="W582" s="90" t="str">
        <f>IF('2. Aanbestedingen'!$B582="","",COUNTIFS('2. Aanbestedingen'!$Q582:$V582,"Toegepast (eis)")+COUNTIFS('2. Aanbestedingen'!$Q582:$V582,"Toegepast (wens)"))</f>
        <v/>
      </c>
      <c r="X582" s="97" t="str">
        <f t="shared" si="47"/>
        <v/>
      </c>
    </row>
    <row r="583" spans="2:24" x14ac:dyDescent="0.2">
      <c r="B583" s="60"/>
      <c r="C583" s="61"/>
      <c r="D583" s="61"/>
      <c r="E583" s="61"/>
      <c r="F583" s="62"/>
      <c r="G583" s="62"/>
      <c r="H583" s="63"/>
      <c r="I583" s="64"/>
      <c r="J583" s="63"/>
      <c r="K583" s="64"/>
      <c r="L583" s="90" t="str">
        <f t="shared" si="46"/>
        <v/>
      </c>
      <c r="M583" s="66"/>
      <c r="N583" s="63" t="str">
        <f t="shared" ref="N583:N646" si="48">IF(B583&lt;&gt;"",B583,"")</f>
        <v/>
      </c>
      <c r="O583" s="63" t="str">
        <f t="shared" ref="O583:O646" si="49">IF(C583&lt;&gt;"",C583,"")</f>
        <v/>
      </c>
      <c r="P583" s="61" t="str">
        <f t="shared" ref="P583:P646" si="50">IF(E583&lt;&gt;"",E583,"")</f>
        <v/>
      </c>
      <c r="W583" s="90" t="str">
        <f>IF('2. Aanbestedingen'!$B583="","",COUNTIFS('2. Aanbestedingen'!$Q583:$V583,"Toegepast (eis)")+COUNTIFS('2. Aanbestedingen'!$Q583:$V583,"Toegepast (wens)"))</f>
        <v/>
      </c>
      <c r="X583" s="97" t="str">
        <f t="shared" si="47"/>
        <v/>
      </c>
    </row>
    <row r="584" spans="2:24" x14ac:dyDescent="0.2">
      <c r="B584" s="60"/>
      <c r="C584" s="61"/>
      <c r="D584" s="61"/>
      <c r="E584" s="61"/>
      <c r="F584" s="62"/>
      <c r="G584" s="62"/>
      <c r="H584" s="63"/>
      <c r="I584" s="64"/>
      <c r="J584" s="63"/>
      <c r="K584" s="64"/>
      <c r="L584" s="90" t="str">
        <f t="shared" si="46"/>
        <v/>
      </c>
      <c r="M584" s="66"/>
      <c r="N584" s="63" t="str">
        <f t="shared" si="48"/>
        <v/>
      </c>
      <c r="O584" s="63" t="str">
        <f t="shared" si="49"/>
        <v/>
      </c>
      <c r="P584" s="61" t="str">
        <f t="shared" si="50"/>
        <v/>
      </c>
      <c r="W584" s="90" t="str">
        <f>IF('2. Aanbestedingen'!$B584="","",COUNTIFS('2. Aanbestedingen'!$Q584:$V584,"Toegepast (eis)")+COUNTIFS('2. Aanbestedingen'!$Q584:$V584,"Toegepast (wens)"))</f>
        <v/>
      </c>
      <c r="X584" s="97" t="str">
        <f t="shared" si="47"/>
        <v/>
      </c>
    </row>
    <row r="585" spans="2:24" x14ac:dyDescent="0.2">
      <c r="B585" s="60"/>
      <c r="C585" s="61"/>
      <c r="D585" s="61"/>
      <c r="E585" s="61"/>
      <c r="F585" s="62"/>
      <c r="G585" s="62"/>
      <c r="H585" s="63"/>
      <c r="I585" s="64"/>
      <c r="J585" s="63"/>
      <c r="K585" s="64"/>
      <c r="L585" s="90" t="str">
        <f t="shared" si="46"/>
        <v/>
      </c>
      <c r="M585" s="66"/>
      <c r="N585" s="63" t="str">
        <f t="shared" si="48"/>
        <v/>
      </c>
      <c r="O585" s="63" t="str">
        <f t="shared" si="49"/>
        <v/>
      </c>
      <c r="P585" s="61" t="str">
        <f t="shared" si="50"/>
        <v/>
      </c>
      <c r="W585" s="90" t="str">
        <f>IF('2. Aanbestedingen'!$B585="","",COUNTIFS('2. Aanbestedingen'!$Q585:$V585,"Toegepast (eis)")+COUNTIFS('2. Aanbestedingen'!$Q585:$V585,"Toegepast (wens)"))</f>
        <v/>
      </c>
      <c r="X585" s="97" t="str">
        <f t="shared" si="47"/>
        <v/>
      </c>
    </row>
    <row r="586" spans="2:24" x14ac:dyDescent="0.2">
      <c r="B586" s="60"/>
      <c r="C586" s="61"/>
      <c r="D586" s="61"/>
      <c r="E586" s="61"/>
      <c r="F586" s="62"/>
      <c r="G586" s="62"/>
      <c r="H586" s="63"/>
      <c r="I586" s="64"/>
      <c r="J586" s="63"/>
      <c r="K586" s="64"/>
      <c r="L586" s="90" t="str">
        <f t="shared" si="46"/>
        <v/>
      </c>
      <c r="M586" s="66"/>
      <c r="N586" s="63" t="str">
        <f t="shared" si="48"/>
        <v/>
      </c>
      <c r="O586" s="63" t="str">
        <f t="shared" si="49"/>
        <v/>
      </c>
      <c r="P586" s="61" t="str">
        <f t="shared" si="50"/>
        <v/>
      </c>
      <c r="W586" s="90" t="str">
        <f>IF('2. Aanbestedingen'!$B586="","",COUNTIFS('2. Aanbestedingen'!$Q586:$V586,"Toegepast (eis)")+COUNTIFS('2. Aanbestedingen'!$Q586:$V586,"Toegepast (wens)"))</f>
        <v/>
      </c>
      <c r="X586" s="97" t="str">
        <f t="shared" si="47"/>
        <v/>
      </c>
    </row>
    <row r="587" spans="2:24" x14ac:dyDescent="0.2">
      <c r="B587" s="60"/>
      <c r="C587" s="61"/>
      <c r="D587" s="61"/>
      <c r="E587" s="61"/>
      <c r="F587" s="62"/>
      <c r="G587" s="62"/>
      <c r="H587" s="63"/>
      <c r="I587" s="64"/>
      <c r="J587" s="63"/>
      <c r="K587" s="64"/>
      <c r="L587" s="90" t="str">
        <f t="shared" si="46"/>
        <v/>
      </c>
      <c r="M587" s="66"/>
      <c r="N587" s="63" t="str">
        <f t="shared" si="48"/>
        <v/>
      </c>
      <c r="O587" s="63" t="str">
        <f t="shared" si="49"/>
        <v/>
      </c>
      <c r="P587" s="61" t="str">
        <f t="shared" si="50"/>
        <v/>
      </c>
      <c r="W587" s="90" t="str">
        <f>IF('2. Aanbestedingen'!$B587="","",COUNTIFS('2. Aanbestedingen'!$Q587:$V587,"Toegepast (eis)")+COUNTIFS('2. Aanbestedingen'!$Q587:$V587,"Toegepast (wens)"))</f>
        <v/>
      </c>
      <c r="X587" s="97" t="str">
        <f t="shared" si="47"/>
        <v/>
      </c>
    </row>
    <row r="588" spans="2:24" x14ac:dyDescent="0.2">
      <c r="B588" s="60"/>
      <c r="C588" s="61"/>
      <c r="D588" s="61"/>
      <c r="E588" s="61"/>
      <c r="F588" s="62"/>
      <c r="G588" s="62"/>
      <c r="H588" s="63"/>
      <c r="I588" s="64"/>
      <c r="J588" s="63"/>
      <c r="K588" s="64"/>
      <c r="L588" s="90" t="str">
        <f t="shared" si="46"/>
        <v/>
      </c>
      <c r="M588" s="66"/>
      <c r="N588" s="63" t="str">
        <f t="shared" si="48"/>
        <v/>
      </c>
      <c r="O588" s="63" t="str">
        <f t="shared" si="49"/>
        <v/>
      </c>
      <c r="P588" s="61" t="str">
        <f t="shared" si="50"/>
        <v/>
      </c>
      <c r="W588" s="90" t="str">
        <f>IF('2. Aanbestedingen'!$B588="","",COUNTIFS('2. Aanbestedingen'!$Q588:$V588,"Toegepast (eis)")+COUNTIFS('2. Aanbestedingen'!$Q588:$V588,"Toegepast (wens)"))</f>
        <v/>
      </c>
      <c r="X588" s="97" t="str">
        <f t="shared" si="47"/>
        <v/>
      </c>
    </row>
    <row r="589" spans="2:24" x14ac:dyDescent="0.2">
      <c r="B589" s="60"/>
      <c r="C589" s="61"/>
      <c r="D589" s="61"/>
      <c r="E589" s="61"/>
      <c r="F589" s="62"/>
      <c r="G589" s="62"/>
      <c r="H589" s="63"/>
      <c r="I589" s="64"/>
      <c r="J589" s="63"/>
      <c r="K589" s="64"/>
      <c r="L589" s="90" t="str">
        <f t="shared" si="46"/>
        <v/>
      </c>
      <c r="M589" s="66"/>
      <c r="N589" s="63" t="str">
        <f t="shared" si="48"/>
        <v/>
      </c>
      <c r="O589" s="63" t="str">
        <f t="shared" si="49"/>
        <v/>
      </c>
      <c r="P589" s="61" t="str">
        <f t="shared" si="50"/>
        <v/>
      </c>
      <c r="W589" s="90" t="str">
        <f>IF('2. Aanbestedingen'!$B589="","",COUNTIFS('2. Aanbestedingen'!$Q589:$V589,"Toegepast (eis)")+COUNTIFS('2. Aanbestedingen'!$Q589:$V589,"Toegepast (wens)"))</f>
        <v/>
      </c>
      <c r="X589" s="97" t="str">
        <f t="shared" si="47"/>
        <v/>
      </c>
    </row>
    <row r="590" spans="2:24" x14ac:dyDescent="0.2">
      <c r="B590" s="60"/>
      <c r="C590" s="61"/>
      <c r="D590" s="61"/>
      <c r="E590" s="61"/>
      <c r="F590" s="62"/>
      <c r="G590" s="62"/>
      <c r="H590" s="63"/>
      <c r="I590" s="64"/>
      <c r="J590" s="63"/>
      <c r="K590" s="64"/>
      <c r="L590" s="90" t="str">
        <f t="shared" si="46"/>
        <v/>
      </c>
      <c r="M590" s="66"/>
      <c r="N590" s="63" t="str">
        <f t="shared" si="48"/>
        <v/>
      </c>
      <c r="O590" s="63" t="str">
        <f t="shared" si="49"/>
        <v/>
      </c>
      <c r="P590" s="61" t="str">
        <f t="shared" si="50"/>
        <v/>
      </c>
      <c r="W590" s="90" t="str">
        <f>IF('2. Aanbestedingen'!$B590="","",COUNTIFS('2. Aanbestedingen'!$Q590:$V590,"Toegepast (eis)")+COUNTIFS('2. Aanbestedingen'!$Q590:$V590,"Toegepast (wens)"))</f>
        <v/>
      </c>
      <c r="X590" s="97" t="str">
        <f t="shared" si="47"/>
        <v/>
      </c>
    </row>
    <row r="591" spans="2:24" x14ac:dyDescent="0.2">
      <c r="B591" s="60"/>
      <c r="C591" s="61"/>
      <c r="D591" s="61"/>
      <c r="E591" s="61"/>
      <c r="F591" s="62"/>
      <c r="G591" s="62"/>
      <c r="H591" s="63"/>
      <c r="I591" s="64"/>
      <c r="J591" s="63"/>
      <c r="K591" s="64"/>
      <c r="L591" s="90" t="str">
        <f t="shared" si="46"/>
        <v/>
      </c>
      <c r="M591" s="66"/>
      <c r="N591" s="63" t="str">
        <f t="shared" si="48"/>
        <v/>
      </c>
      <c r="O591" s="63" t="str">
        <f t="shared" si="49"/>
        <v/>
      </c>
      <c r="P591" s="61" t="str">
        <f t="shared" si="50"/>
        <v/>
      </c>
      <c r="W591" s="90" t="str">
        <f>IF('2. Aanbestedingen'!$B591="","",COUNTIFS('2. Aanbestedingen'!$Q591:$V591,"Toegepast (eis)")+COUNTIFS('2. Aanbestedingen'!$Q591:$V591,"Toegepast (wens)"))</f>
        <v/>
      </c>
      <c r="X591" s="97" t="str">
        <f t="shared" si="47"/>
        <v/>
      </c>
    </row>
    <row r="592" spans="2:24" x14ac:dyDescent="0.2">
      <c r="B592" s="60"/>
      <c r="C592" s="61"/>
      <c r="D592" s="61"/>
      <c r="E592" s="61"/>
      <c r="F592" s="62"/>
      <c r="G592" s="62"/>
      <c r="H592" s="63"/>
      <c r="I592" s="64"/>
      <c r="J592" s="63"/>
      <c r="K592" s="64"/>
      <c r="L592" s="90" t="str">
        <f t="shared" si="46"/>
        <v/>
      </c>
      <c r="M592" s="66"/>
      <c r="N592" s="63" t="str">
        <f t="shared" si="48"/>
        <v/>
      </c>
      <c r="O592" s="63" t="str">
        <f t="shared" si="49"/>
        <v/>
      </c>
      <c r="P592" s="61" t="str">
        <f t="shared" si="50"/>
        <v/>
      </c>
      <c r="W592" s="90" t="str">
        <f>IF('2. Aanbestedingen'!$B592="","",COUNTIFS('2. Aanbestedingen'!$Q592:$V592,"Toegepast (eis)")+COUNTIFS('2. Aanbestedingen'!$Q592:$V592,"Toegepast (wens)"))</f>
        <v/>
      </c>
      <c r="X592" s="97" t="str">
        <f t="shared" si="47"/>
        <v/>
      </c>
    </row>
    <row r="593" spans="2:24" x14ac:dyDescent="0.2">
      <c r="B593" s="60"/>
      <c r="C593" s="61"/>
      <c r="D593" s="61"/>
      <c r="E593" s="61"/>
      <c r="F593" s="62"/>
      <c r="G593" s="62"/>
      <c r="H593" s="63"/>
      <c r="I593" s="64"/>
      <c r="J593" s="63"/>
      <c r="K593" s="64"/>
      <c r="L593" s="90" t="str">
        <f t="shared" si="46"/>
        <v/>
      </c>
      <c r="M593" s="66"/>
      <c r="N593" s="63" t="str">
        <f t="shared" si="48"/>
        <v/>
      </c>
      <c r="O593" s="63" t="str">
        <f t="shared" si="49"/>
        <v/>
      </c>
      <c r="P593" s="61" t="str">
        <f t="shared" si="50"/>
        <v/>
      </c>
      <c r="W593" s="90" t="str">
        <f>IF('2. Aanbestedingen'!$B593="","",COUNTIFS('2. Aanbestedingen'!$Q593:$V593,"Toegepast (eis)")+COUNTIFS('2. Aanbestedingen'!$Q593:$V593,"Toegepast (wens)"))</f>
        <v/>
      </c>
      <c r="X593" s="97" t="str">
        <f t="shared" si="47"/>
        <v/>
      </c>
    </row>
    <row r="594" spans="2:24" x14ac:dyDescent="0.2">
      <c r="B594" s="60"/>
      <c r="C594" s="61"/>
      <c r="D594" s="61"/>
      <c r="E594" s="61"/>
      <c r="F594" s="62"/>
      <c r="G594" s="62"/>
      <c r="H594" s="63"/>
      <c r="I594" s="64"/>
      <c r="J594" s="63"/>
      <c r="K594" s="64"/>
      <c r="L594" s="90" t="str">
        <f t="shared" si="46"/>
        <v/>
      </c>
      <c r="M594" s="66"/>
      <c r="N594" s="63" t="str">
        <f t="shared" si="48"/>
        <v/>
      </c>
      <c r="O594" s="63" t="str">
        <f t="shared" si="49"/>
        <v/>
      </c>
      <c r="P594" s="61" t="str">
        <f t="shared" si="50"/>
        <v/>
      </c>
      <c r="W594" s="90" t="str">
        <f>IF('2. Aanbestedingen'!$B594="","",COUNTIFS('2. Aanbestedingen'!$Q594:$V594,"Toegepast (eis)")+COUNTIFS('2. Aanbestedingen'!$Q594:$V594,"Toegepast (wens)"))</f>
        <v/>
      </c>
      <c r="X594" s="97" t="str">
        <f t="shared" si="47"/>
        <v/>
      </c>
    </row>
    <row r="595" spans="2:24" x14ac:dyDescent="0.2">
      <c r="B595" s="60"/>
      <c r="C595" s="61"/>
      <c r="D595" s="61"/>
      <c r="E595" s="61"/>
      <c r="F595" s="62"/>
      <c r="G595" s="62"/>
      <c r="H595" s="63"/>
      <c r="I595" s="64"/>
      <c r="J595" s="63"/>
      <c r="K595" s="64"/>
      <c r="L595" s="90" t="str">
        <f t="shared" si="46"/>
        <v/>
      </c>
      <c r="M595" s="66"/>
      <c r="N595" s="63" t="str">
        <f t="shared" si="48"/>
        <v/>
      </c>
      <c r="O595" s="63" t="str">
        <f t="shared" si="49"/>
        <v/>
      </c>
      <c r="P595" s="61" t="str">
        <f t="shared" si="50"/>
        <v/>
      </c>
      <c r="W595" s="90" t="str">
        <f>IF('2. Aanbestedingen'!$B595="","",COUNTIFS('2. Aanbestedingen'!$Q595:$V595,"Toegepast (eis)")+COUNTIFS('2. Aanbestedingen'!$Q595:$V595,"Toegepast (wens)"))</f>
        <v/>
      </c>
      <c r="X595" s="97" t="str">
        <f t="shared" si="47"/>
        <v/>
      </c>
    </row>
    <row r="596" spans="2:24" x14ac:dyDescent="0.2">
      <c r="B596" s="60"/>
      <c r="C596" s="61"/>
      <c r="D596" s="61"/>
      <c r="E596" s="61"/>
      <c r="F596" s="62"/>
      <c r="G596" s="62"/>
      <c r="H596" s="63"/>
      <c r="I596" s="64"/>
      <c r="J596" s="63"/>
      <c r="K596" s="64"/>
      <c r="L596" s="90" t="str">
        <f t="shared" si="46"/>
        <v/>
      </c>
      <c r="M596" s="66"/>
      <c r="N596" s="63" t="str">
        <f t="shared" si="48"/>
        <v/>
      </c>
      <c r="O596" s="63" t="str">
        <f t="shared" si="49"/>
        <v/>
      </c>
      <c r="P596" s="61" t="str">
        <f t="shared" si="50"/>
        <v/>
      </c>
      <c r="W596" s="90" t="str">
        <f>IF('2. Aanbestedingen'!$B596="","",COUNTIFS('2. Aanbestedingen'!$Q596:$V596,"Toegepast (eis)")+COUNTIFS('2. Aanbestedingen'!$Q596:$V596,"Toegepast (wens)"))</f>
        <v/>
      </c>
      <c r="X596" s="97" t="str">
        <f t="shared" si="47"/>
        <v/>
      </c>
    </row>
    <row r="597" spans="2:24" x14ac:dyDescent="0.2">
      <c r="B597" s="60"/>
      <c r="C597" s="61"/>
      <c r="D597" s="61"/>
      <c r="E597" s="61"/>
      <c r="F597" s="62"/>
      <c r="G597" s="62"/>
      <c r="H597" s="63"/>
      <c r="I597" s="64"/>
      <c r="J597" s="63"/>
      <c r="K597" s="64"/>
      <c r="L597" s="90" t="str">
        <f t="shared" si="46"/>
        <v/>
      </c>
      <c r="M597" s="66"/>
      <c r="N597" s="63" t="str">
        <f t="shared" si="48"/>
        <v/>
      </c>
      <c r="O597" s="63" t="str">
        <f t="shared" si="49"/>
        <v/>
      </c>
      <c r="P597" s="61" t="str">
        <f t="shared" si="50"/>
        <v/>
      </c>
      <c r="W597" s="90" t="str">
        <f>IF('2. Aanbestedingen'!$B597="","",COUNTIFS('2. Aanbestedingen'!$Q597:$V597,"Toegepast (eis)")+COUNTIFS('2. Aanbestedingen'!$Q597:$V597,"Toegepast (wens)"))</f>
        <v/>
      </c>
      <c r="X597" s="97" t="str">
        <f t="shared" si="47"/>
        <v/>
      </c>
    </row>
    <row r="598" spans="2:24" x14ac:dyDescent="0.2">
      <c r="B598" s="60"/>
      <c r="C598" s="61"/>
      <c r="D598" s="61"/>
      <c r="E598" s="61"/>
      <c r="F598" s="62"/>
      <c r="G598" s="62"/>
      <c r="H598" s="63"/>
      <c r="I598" s="64"/>
      <c r="J598" s="63"/>
      <c r="K598" s="64"/>
      <c r="L598" s="90" t="str">
        <f t="shared" ref="L598:L661" si="51">IF(B598="","",COUNTIFS(F598:K598,"Ja"))</f>
        <v/>
      </c>
      <c r="M598" s="66"/>
      <c r="N598" s="63" t="str">
        <f t="shared" si="48"/>
        <v/>
      </c>
      <c r="O598" s="63" t="str">
        <f t="shared" si="49"/>
        <v/>
      </c>
      <c r="P598" s="61" t="str">
        <f t="shared" si="50"/>
        <v/>
      </c>
      <c r="W598" s="90" t="str">
        <f>IF('2. Aanbestedingen'!$B598="","",COUNTIFS('2. Aanbestedingen'!$Q598:$V598,"Toegepast (eis)")+COUNTIFS('2. Aanbestedingen'!$Q598:$V598,"Toegepast (wens)"))</f>
        <v/>
      </c>
      <c r="X598" s="97" t="str">
        <f t="shared" si="47"/>
        <v/>
      </c>
    </row>
    <row r="599" spans="2:24" x14ac:dyDescent="0.2">
      <c r="B599" s="60"/>
      <c r="C599" s="61"/>
      <c r="D599" s="61"/>
      <c r="E599" s="61"/>
      <c r="F599" s="62"/>
      <c r="G599" s="62"/>
      <c r="H599" s="63"/>
      <c r="I599" s="64"/>
      <c r="J599" s="63"/>
      <c r="K599" s="64"/>
      <c r="L599" s="90" t="str">
        <f t="shared" si="51"/>
        <v/>
      </c>
      <c r="M599" s="66"/>
      <c r="N599" s="63" t="str">
        <f t="shared" si="48"/>
        <v/>
      </c>
      <c r="O599" s="63" t="str">
        <f t="shared" si="49"/>
        <v/>
      </c>
      <c r="P599" s="61" t="str">
        <f t="shared" si="50"/>
        <v/>
      </c>
      <c r="W599" s="90" t="str">
        <f>IF('2. Aanbestedingen'!$B599="","",COUNTIFS('2. Aanbestedingen'!$Q599:$V599,"Toegepast (eis)")+COUNTIFS('2. Aanbestedingen'!$Q599:$V599,"Toegepast (wens)"))</f>
        <v/>
      </c>
      <c r="X599" s="97" t="str">
        <f t="shared" si="47"/>
        <v/>
      </c>
    </row>
    <row r="600" spans="2:24" x14ac:dyDescent="0.2">
      <c r="B600" s="60"/>
      <c r="C600" s="61"/>
      <c r="D600" s="61"/>
      <c r="E600" s="61"/>
      <c r="F600" s="62"/>
      <c r="G600" s="62"/>
      <c r="H600" s="63"/>
      <c r="I600" s="64"/>
      <c r="J600" s="63"/>
      <c r="K600" s="64"/>
      <c r="L600" s="90" t="str">
        <f t="shared" si="51"/>
        <v/>
      </c>
      <c r="M600" s="66"/>
      <c r="N600" s="63" t="str">
        <f t="shared" si="48"/>
        <v/>
      </c>
      <c r="O600" s="63" t="str">
        <f t="shared" si="49"/>
        <v/>
      </c>
      <c r="P600" s="61" t="str">
        <f t="shared" si="50"/>
        <v/>
      </c>
      <c r="W600" s="90" t="str">
        <f>IF('2. Aanbestedingen'!$B600="","",COUNTIFS('2. Aanbestedingen'!$Q600:$V600,"Toegepast (eis)")+COUNTIFS('2. Aanbestedingen'!$Q600:$V600,"Toegepast (wens)"))</f>
        <v/>
      </c>
      <c r="X600" s="97" t="str">
        <f t="shared" si="47"/>
        <v/>
      </c>
    </row>
    <row r="601" spans="2:24" x14ac:dyDescent="0.2">
      <c r="B601" s="60"/>
      <c r="C601" s="61"/>
      <c r="D601" s="61"/>
      <c r="E601" s="61"/>
      <c r="F601" s="62"/>
      <c r="G601" s="62"/>
      <c r="H601" s="63"/>
      <c r="I601" s="64"/>
      <c r="J601" s="63"/>
      <c r="K601" s="64"/>
      <c r="L601" s="90" t="str">
        <f t="shared" si="51"/>
        <v/>
      </c>
      <c r="M601" s="66"/>
      <c r="N601" s="63" t="str">
        <f t="shared" si="48"/>
        <v/>
      </c>
      <c r="O601" s="63" t="str">
        <f t="shared" si="49"/>
        <v/>
      </c>
      <c r="P601" s="61" t="str">
        <f t="shared" si="50"/>
        <v/>
      </c>
      <c r="W601" s="90" t="str">
        <f>IF('2. Aanbestedingen'!$B601="","",COUNTIFS('2. Aanbestedingen'!$Q601:$V601,"Toegepast (eis)")+COUNTIFS('2. Aanbestedingen'!$Q601:$V601,"Toegepast (wens)"))</f>
        <v/>
      </c>
      <c r="X601" s="97" t="str">
        <f t="shared" si="47"/>
        <v/>
      </c>
    </row>
    <row r="602" spans="2:24" x14ac:dyDescent="0.2">
      <c r="B602" s="60"/>
      <c r="C602" s="61"/>
      <c r="D602" s="61"/>
      <c r="E602" s="61"/>
      <c r="F602" s="62"/>
      <c r="G602" s="62"/>
      <c r="H602" s="63"/>
      <c r="I602" s="64"/>
      <c r="J602" s="63"/>
      <c r="K602" s="64"/>
      <c r="L602" s="90" t="str">
        <f t="shared" si="51"/>
        <v/>
      </c>
      <c r="M602" s="66"/>
      <c r="N602" s="63" t="str">
        <f t="shared" si="48"/>
        <v/>
      </c>
      <c r="O602" s="63" t="str">
        <f t="shared" si="49"/>
        <v/>
      </c>
      <c r="P602" s="61" t="str">
        <f t="shared" si="50"/>
        <v/>
      </c>
      <c r="W602" s="90" t="str">
        <f>IF('2. Aanbestedingen'!$B602="","",COUNTIFS('2. Aanbestedingen'!$Q602:$V602,"Toegepast (eis)")+COUNTIFS('2. Aanbestedingen'!$Q602:$V602,"Toegepast (wens)"))</f>
        <v/>
      </c>
      <c r="X602" s="97" t="str">
        <f t="shared" si="47"/>
        <v/>
      </c>
    </row>
    <row r="603" spans="2:24" x14ac:dyDescent="0.2">
      <c r="B603" s="60"/>
      <c r="C603" s="61"/>
      <c r="D603" s="61"/>
      <c r="E603" s="61"/>
      <c r="F603" s="62"/>
      <c r="G603" s="62"/>
      <c r="H603" s="63"/>
      <c r="I603" s="64"/>
      <c r="J603" s="63"/>
      <c r="K603" s="64"/>
      <c r="L603" s="90" t="str">
        <f t="shared" si="51"/>
        <v/>
      </c>
      <c r="M603" s="66"/>
      <c r="N603" s="63" t="str">
        <f t="shared" si="48"/>
        <v/>
      </c>
      <c r="O603" s="63" t="str">
        <f t="shared" si="49"/>
        <v/>
      </c>
      <c r="P603" s="61" t="str">
        <f t="shared" si="50"/>
        <v/>
      </c>
      <c r="W603" s="90" t="str">
        <f>IF('2. Aanbestedingen'!$B603="","",COUNTIFS('2. Aanbestedingen'!$Q603:$V603,"Toegepast (eis)")+COUNTIFS('2. Aanbestedingen'!$Q603:$V603,"Toegepast (wens)"))</f>
        <v/>
      </c>
      <c r="X603" s="97" t="str">
        <f t="shared" si="47"/>
        <v/>
      </c>
    </row>
    <row r="604" spans="2:24" x14ac:dyDescent="0.2">
      <c r="B604" s="60"/>
      <c r="C604" s="61"/>
      <c r="D604" s="61"/>
      <c r="E604" s="61"/>
      <c r="F604" s="62"/>
      <c r="G604" s="62"/>
      <c r="H604" s="63"/>
      <c r="I604" s="64"/>
      <c r="J604" s="63"/>
      <c r="K604" s="64"/>
      <c r="L604" s="90" t="str">
        <f t="shared" si="51"/>
        <v/>
      </c>
      <c r="M604" s="66"/>
      <c r="N604" s="63" t="str">
        <f t="shared" si="48"/>
        <v/>
      </c>
      <c r="O604" s="63" t="str">
        <f t="shared" si="49"/>
        <v/>
      </c>
      <c r="P604" s="61" t="str">
        <f t="shared" si="50"/>
        <v/>
      </c>
      <c r="W604" s="90" t="str">
        <f>IF('2. Aanbestedingen'!$B604="","",COUNTIFS('2. Aanbestedingen'!$Q604:$V604,"Toegepast (eis)")+COUNTIFS('2. Aanbestedingen'!$Q604:$V604,"Toegepast (wens)"))</f>
        <v/>
      </c>
      <c r="X604" s="97" t="str">
        <f t="shared" si="47"/>
        <v/>
      </c>
    </row>
    <row r="605" spans="2:24" x14ac:dyDescent="0.2">
      <c r="B605" s="60"/>
      <c r="C605" s="61"/>
      <c r="D605" s="61"/>
      <c r="E605" s="61"/>
      <c r="F605" s="62"/>
      <c r="G605" s="62"/>
      <c r="H605" s="63"/>
      <c r="I605" s="64"/>
      <c r="J605" s="63"/>
      <c r="K605" s="64"/>
      <c r="L605" s="90" t="str">
        <f t="shared" si="51"/>
        <v/>
      </c>
      <c r="M605" s="66"/>
      <c r="N605" s="63" t="str">
        <f t="shared" si="48"/>
        <v/>
      </c>
      <c r="O605" s="63" t="str">
        <f t="shared" si="49"/>
        <v/>
      </c>
      <c r="P605" s="61" t="str">
        <f t="shared" si="50"/>
        <v/>
      </c>
      <c r="W605" s="90" t="str">
        <f>IF('2. Aanbestedingen'!$B605="","",COUNTIFS('2. Aanbestedingen'!$Q605:$V605,"Toegepast (eis)")+COUNTIFS('2. Aanbestedingen'!$Q605:$V605,"Toegepast (wens)"))</f>
        <v/>
      </c>
      <c r="X605" s="97" t="str">
        <f t="shared" si="47"/>
        <v/>
      </c>
    </row>
    <row r="606" spans="2:24" x14ac:dyDescent="0.2">
      <c r="B606" s="60"/>
      <c r="C606" s="61"/>
      <c r="D606" s="61"/>
      <c r="E606" s="61"/>
      <c r="F606" s="62"/>
      <c r="G606" s="62"/>
      <c r="H606" s="63"/>
      <c r="I606" s="64"/>
      <c r="J606" s="63"/>
      <c r="K606" s="64"/>
      <c r="L606" s="90" t="str">
        <f t="shared" si="51"/>
        <v/>
      </c>
      <c r="M606" s="66"/>
      <c r="N606" s="63" t="str">
        <f t="shared" si="48"/>
        <v/>
      </c>
      <c r="O606" s="63" t="str">
        <f t="shared" si="49"/>
        <v/>
      </c>
      <c r="P606" s="61" t="str">
        <f t="shared" si="50"/>
        <v/>
      </c>
      <c r="W606" s="90" t="str">
        <f>IF('2. Aanbestedingen'!$B606="","",COUNTIFS('2. Aanbestedingen'!$Q606:$V606,"Toegepast (eis)")+COUNTIFS('2. Aanbestedingen'!$Q606:$V606,"Toegepast (wens)"))</f>
        <v/>
      </c>
      <c r="X606" s="97" t="str">
        <f t="shared" si="47"/>
        <v/>
      </c>
    </row>
    <row r="607" spans="2:24" x14ac:dyDescent="0.2">
      <c r="B607" s="60"/>
      <c r="C607" s="61"/>
      <c r="D607" s="61"/>
      <c r="E607" s="61"/>
      <c r="F607" s="62"/>
      <c r="G607" s="62"/>
      <c r="H607" s="63"/>
      <c r="I607" s="64"/>
      <c r="J607" s="63"/>
      <c r="K607" s="64"/>
      <c r="L607" s="90" t="str">
        <f t="shared" si="51"/>
        <v/>
      </c>
      <c r="M607" s="66"/>
      <c r="N607" s="63" t="str">
        <f t="shared" si="48"/>
        <v/>
      </c>
      <c r="O607" s="63" t="str">
        <f t="shared" si="49"/>
        <v/>
      </c>
      <c r="P607" s="61" t="str">
        <f t="shared" si="50"/>
        <v/>
      </c>
      <c r="W607" s="90" t="str">
        <f>IF('2. Aanbestedingen'!$B607="","",COUNTIFS('2. Aanbestedingen'!$Q607:$V607,"Toegepast (eis)")+COUNTIFS('2. Aanbestedingen'!$Q607:$V607,"Toegepast (wens)"))</f>
        <v/>
      </c>
      <c r="X607" s="97" t="str">
        <f t="shared" si="47"/>
        <v/>
      </c>
    </row>
    <row r="608" spans="2:24" x14ac:dyDescent="0.2">
      <c r="B608" s="60"/>
      <c r="C608" s="61"/>
      <c r="D608" s="61"/>
      <c r="E608" s="61"/>
      <c r="F608" s="62"/>
      <c r="G608" s="62"/>
      <c r="H608" s="63"/>
      <c r="I608" s="64"/>
      <c r="J608" s="63"/>
      <c r="K608" s="64"/>
      <c r="L608" s="90" t="str">
        <f t="shared" si="51"/>
        <v/>
      </c>
      <c r="M608" s="66"/>
      <c r="N608" s="63" t="str">
        <f t="shared" si="48"/>
        <v/>
      </c>
      <c r="O608" s="63" t="str">
        <f t="shared" si="49"/>
        <v/>
      </c>
      <c r="P608" s="61" t="str">
        <f t="shared" si="50"/>
        <v/>
      </c>
      <c r="W608" s="90" t="str">
        <f>IF('2. Aanbestedingen'!$B608="","",COUNTIFS('2. Aanbestedingen'!$Q608:$V608,"Toegepast (eis)")+COUNTIFS('2. Aanbestedingen'!$Q608:$V608,"Toegepast (wens)"))</f>
        <v/>
      </c>
      <c r="X608" s="97" t="str">
        <f t="shared" si="47"/>
        <v/>
      </c>
    </row>
    <row r="609" spans="2:24" x14ac:dyDescent="0.2">
      <c r="B609" s="60"/>
      <c r="C609" s="61"/>
      <c r="D609" s="61"/>
      <c r="E609" s="61"/>
      <c r="F609" s="62"/>
      <c r="G609" s="62"/>
      <c r="H609" s="63"/>
      <c r="I609" s="64"/>
      <c r="J609" s="63"/>
      <c r="K609" s="64"/>
      <c r="L609" s="90" t="str">
        <f t="shared" si="51"/>
        <v/>
      </c>
      <c r="M609" s="66"/>
      <c r="N609" s="63" t="str">
        <f t="shared" si="48"/>
        <v/>
      </c>
      <c r="O609" s="63" t="str">
        <f t="shared" si="49"/>
        <v/>
      </c>
      <c r="P609" s="61" t="str">
        <f t="shared" si="50"/>
        <v/>
      </c>
      <c r="W609" s="90" t="str">
        <f>IF('2. Aanbestedingen'!$B609="","",COUNTIFS('2. Aanbestedingen'!$Q609:$V609,"Toegepast (eis)")+COUNTIFS('2. Aanbestedingen'!$Q609:$V609,"Toegepast (wens)"))</f>
        <v/>
      </c>
      <c r="X609" s="97" t="str">
        <f t="shared" si="47"/>
        <v/>
      </c>
    </row>
    <row r="610" spans="2:24" x14ac:dyDescent="0.2">
      <c r="B610" s="60"/>
      <c r="C610" s="61"/>
      <c r="D610" s="61"/>
      <c r="E610" s="61"/>
      <c r="F610" s="62"/>
      <c r="G610" s="62"/>
      <c r="H610" s="63"/>
      <c r="I610" s="64"/>
      <c r="J610" s="63"/>
      <c r="K610" s="64"/>
      <c r="L610" s="90" t="str">
        <f t="shared" si="51"/>
        <v/>
      </c>
      <c r="M610" s="66"/>
      <c r="N610" s="63" t="str">
        <f t="shared" si="48"/>
        <v/>
      </c>
      <c r="O610" s="63" t="str">
        <f t="shared" si="49"/>
        <v/>
      </c>
      <c r="P610" s="61" t="str">
        <f t="shared" si="50"/>
        <v/>
      </c>
      <c r="W610" s="90" t="str">
        <f>IF('2. Aanbestedingen'!$B610="","",COUNTIFS('2. Aanbestedingen'!$Q610:$V610,"Toegepast (eis)")+COUNTIFS('2. Aanbestedingen'!$Q610:$V610,"Toegepast (wens)"))</f>
        <v/>
      </c>
      <c r="X610" s="97" t="str">
        <f t="shared" si="47"/>
        <v/>
      </c>
    </row>
    <row r="611" spans="2:24" x14ac:dyDescent="0.2">
      <c r="B611" s="60"/>
      <c r="C611" s="61"/>
      <c r="D611" s="61"/>
      <c r="E611" s="61"/>
      <c r="F611" s="62"/>
      <c r="G611" s="62"/>
      <c r="H611" s="63"/>
      <c r="I611" s="64"/>
      <c r="J611" s="63"/>
      <c r="K611" s="64"/>
      <c r="L611" s="90" t="str">
        <f t="shared" si="51"/>
        <v/>
      </c>
      <c r="M611" s="66"/>
      <c r="N611" s="63" t="str">
        <f t="shared" si="48"/>
        <v/>
      </c>
      <c r="O611" s="63" t="str">
        <f t="shared" si="49"/>
        <v/>
      </c>
      <c r="P611" s="61" t="str">
        <f t="shared" si="50"/>
        <v/>
      </c>
      <c r="W611" s="90" t="str">
        <f>IF('2. Aanbestedingen'!$B611="","",COUNTIFS('2. Aanbestedingen'!$Q611:$V611,"Toegepast (eis)")+COUNTIFS('2. Aanbestedingen'!$Q611:$V611,"Toegepast (wens)"))</f>
        <v/>
      </c>
      <c r="X611" s="97" t="str">
        <f t="shared" si="47"/>
        <v/>
      </c>
    </row>
    <row r="612" spans="2:24" x14ac:dyDescent="0.2">
      <c r="B612" s="60"/>
      <c r="C612" s="61"/>
      <c r="D612" s="61"/>
      <c r="E612" s="61"/>
      <c r="F612" s="62"/>
      <c r="G612" s="62"/>
      <c r="H612" s="63"/>
      <c r="I612" s="64"/>
      <c r="J612" s="63"/>
      <c r="K612" s="64"/>
      <c r="L612" s="90" t="str">
        <f t="shared" si="51"/>
        <v/>
      </c>
      <c r="M612" s="66"/>
      <c r="N612" s="63" t="str">
        <f t="shared" si="48"/>
        <v/>
      </c>
      <c r="O612" s="63" t="str">
        <f t="shared" si="49"/>
        <v/>
      </c>
      <c r="P612" s="61" t="str">
        <f t="shared" si="50"/>
        <v/>
      </c>
      <c r="W612" s="90" t="str">
        <f>IF('2. Aanbestedingen'!$B612="","",COUNTIFS('2. Aanbestedingen'!$Q612:$V612,"Toegepast (eis)")+COUNTIFS('2. Aanbestedingen'!$Q612:$V612,"Toegepast (wens)"))</f>
        <v/>
      </c>
      <c r="X612" s="97" t="str">
        <f t="shared" si="47"/>
        <v/>
      </c>
    </row>
    <row r="613" spans="2:24" x14ac:dyDescent="0.2">
      <c r="B613" s="60"/>
      <c r="C613" s="61"/>
      <c r="D613" s="61"/>
      <c r="E613" s="61"/>
      <c r="F613" s="62"/>
      <c r="G613" s="62"/>
      <c r="H613" s="63"/>
      <c r="I613" s="64"/>
      <c r="J613" s="63"/>
      <c r="K613" s="64"/>
      <c r="L613" s="90" t="str">
        <f t="shared" si="51"/>
        <v/>
      </c>
      <c r="M613" s="66"/>
      <c r="N613" s="63" t="str">
        <f t="shared" si="48"/>
        <v/>
      </c>
      <c r="O613" s="63" t="str">
        <f t="shared" si="49"/>
        <v/>
      </c>
      <c r="P613" s="61" t="str">
        <f t="shared" si="50"/>
        <v/>
      </c>
      <c r="W613" s="90" t="str">
        <f>IF('2. Aanbestedingen'!$B613="","",COUNTIFS('2. Aanbestedingen'!$Q613:$V613,"Toegepast (eis)")+COUNTIFS('2. Aanbestedingen'!$Q613:$V613,"Toegepast (wens)"))</f>
        <v/>
      </c>
      <c r="X613" s="97" t="str">
        <f t="shared" si="47"/>
        <v/>
      </c>
    </row>
    <row r="614" spans="2:24" x14ac:dyDescent="0.2">
      <c r="B614" s="60"/>
      <c r="C614" s="61"/>
      <c r="D614" s="61"/>
      <c r="E614" s="61"/>
      <c r="F614" s="62"/>
      <c r="G614" s="62"/>
      <c r="H614" s="63"/>
      <c r="I614" s="64"/>
      <c r="J614" s="63"/>
      <c r="K614" s="64"/>
      <c r="L614" s="90" t="str">
        <f t="shared" si="51"/>
        <v/>
      </c>
      <c r="M614" s="66"/>
      <c r="N614" s="63" t="str">
        <f t="shared" si="48"/>
        <v/>
      </c>
      <c r="O614" s="63" t="str">
        <f t="shared" si="49"/>
        <v/>
      </c>
      <c r="P614" s="61" t="str">
        <f t="shared" si="50"/>
        <v/>
      </c>
      <c r="W614" s="90" t="str">
        <f>IF('2. Aanbestedingen'!$B614="","",COUNTIFS('2. Aanbestedingen'!$Q614:$V614,"Toegepast (eis)")+COUNTIFS('2. Aanbestedingen'!$Q614:$V614,"Toegepast (wens)"))</f>
        <v/>
      </c>
      <c r="X614" s="97" t="str">
        <f t="shared" si="47"/>
        <v/>
      </c>
    </row>
    <row r="615" spans="2:24" x14ac:dyDescent="0.2">
      <c r="B615" s="60"/>
      <c r="C615" s="61"/>
      <c r="D615" s="61"/>
      <c r="E615" s="61"/>
      <c r="F615" s="62"/>
      <c r="G615" s="62"/>
      <c r="H615" s="63"/>
      <c r="I615" s="64"/>
      <c r="J615" s="63"/>
      <c r="K615" s="64"/>
      <c r="L615" s="90" t="str">
        <f t="shared" si="51"/>
        <v/>
      </c>
      <c r="M615" s="66"/>
      <c r="N615" s="63" t="str">
        <f t="shared" si="48"/>
        <v/>
      </c>
      <c r="O615" s="63" t="str">
        <f t="shared" si="49"/>
        <v/>
      </c>
      <c r="P615" s="61" t="str">
        <f t="shared" si="50"/>
        <v/>
      </c>
      <c r="W615" s="90" t="str">
        <f>IF('2. Aanbestedingen'!$B615="","",COUNTIFS('2. Aanbestedingen'!$Q615:$V615,"Toegepast (eis)")+COUNTIFS('2. Aanbestedingen'!$Q615:$V615,"Toegepast (wens)"))</f>
        <v/>
      </c>
      <c r="X615" s="97" t="str">
        <f t="shared" si="47"/>
        <v/>
      </c>
    </row>
    <row r="616" spans="2:24" x14ac:dyDescent="0.2">
      <c r="B616" s="60"/>
      <c r="C616" s="61"/>
      <c r="D616" s="61"/>
      <c r="E616" s="61"/>
      <c r="F616" s="62"/>
      <c r="G616" s="62"/>
      <c r="H616" s="63"/>
      <c r="I616" s="64"/>
      <c r="J616" s="63"/>
      <c r="K616" s="64"/>
      <c r="L616" s="90" t="str">
        <f t="shared" si="51"/>
        <v/>
      </c>
      <c r="M616" s="66"/>
      <c r="N616" s="63" t="str">
        <f t="shared" si="48"/>
        <v/>
      </c>
      <c r="O616" s="63" t="str">
        <f t="shared" si="49"/>
        <v/>
      </c>
      <c r="P616" s="61" t="str">
        <f t="shared" si="50"/>
        <v/>
      </c>
      <c r="W616" s="90" t="str">
        <f>IF('2. Aanbestedingen'!$B616="","",COUNTIFS('2. Aanbestedingen'!$Q616:$V616,"Toegepast (eis)")+COUNTIFS('2. Aanbestedingen'!$Q616:$V616,"Toegepast (wens)"))</f>
        <v/>
      </c>
      <c r="X616" s="97" t="str">
        <f t="shared" si="47"/>
        <v/>
      </c>
    </row>
    <row r="617" spans="2:24" x14ac:dyDescent="0.2">
      <c r="B617" s="60"/>
      <c r="C617" s="61"/>
      <c r="D617" s="61"/>
      <c r="E617" s="61"/>
      <c r="F617" s="62"/>
      <c r="G617" s="62"/>
      <c r="H617" s="63"/>
      <c r="I617" s="64"/>
      <c r="J617" s="63"/>
      <c r="K617" s="64"/>
      <c r="L617" s="90" t="str">
        <f t="shared" si="51"/>
        <v/>
      </c>
      <c r="M617" s="66"/>
      <c r="N617" s="63" t="str">
        <f t="shared" si="48"/>
        <v/>
      </c>
      <c r="O617" s="63" t="str">
        <f t="shared" si="49"/>
        <v/>
      </c>
      <c r="P617" s="61" t="str">
        <f t="shared" si="50"/>
        <v/>
      </c>
      <c r="W617" s="90" t="str">
        <f>IF('2. Aanbestedingen'!$B617="","",COUNTIFS('2. Aanbestedingen'!$Q617:$V617,"Toegepast (eis)")+COUNTIFS('2. Aanbestedingen'!$Q617:$V617,"Toegepast (wens)"))</f>
        <v/>
      </c>
      <c r="X617" s="97" t="str">
        <f t="shared" si="47"/>
        <v/>
      </c>
    </row>
    <row r="618" spans="2:24" x14ac:dyDescent="0.2">
      <c r="B618" s="60"/>
      <c r="C618" s="61"/>
      <c r="D618" s="61"/>
      <c r="E618" s="61"/>
      <c r="F618" s="62"/>
      <c r="G618" s="62"/>
      <c r="H618" s="63"/>
      <c r="I618" s="64"/>
      <c r="J618" s="63"/>
      <c r="K618" s="64"/>
      <c r="L618" s="90" t="str">
        <f t="shared" si="51"/>
        <v/>
      </c>
      <c r="M618" s="66"/>
      <c r="N618" s="63" t="str">
        <f t="shared" si="48"/>
        <v/>
      </c>
      <c r="O618" s="63" t="str">
        <f t="shared" si="49"/>
        <v/>
      </c>
      <c r="P618" s="61" t="str">
        <f t="shared" si="50"/>
        <v/>
      </c>
      <c r="W618" s="90" t="str">
        <f>IF('2. Aanbestedingen'!$B618="","",COUNTIFS('2. Aanbestedingen'!$Q618:$V618,"Toegepast (eis)")+COUNTIFS('2. Aanbestedingen'!$Q618:$V618,"Toegepast (wens)"))</f>
        <v/>
      </c>
      <c r="X618" s="97" t="str">
        <f t="shared" si="47"/>
        <v/>
      </c>
    </row>
    <row r="619" spans="2:24" x14ac:dyDescent="0.2">
      <c r="B619" s="60"/>
      <c r="C619" s="61"/>
      <c r="D619" s="61"/>
      <c r="E619" s="61"/>
      <c r="F619" s="62"/>
      <c r="G619" s="62"/>
      <c r="H619" s="63"/>
      <c r="I619" s="64"/>
      <c r="J619" s="63"/>
      <c r="K619" s="64"/>
      <c r="L619" s="90" t="str">
        <f t="shared" si="51"/>
        <v/>
      </c>
      <c r="M619" s="66"/>
      <c r="N619" s="63" t="str">
        <f t="shared" si="48"/>
        <v/>
      </c>
      <c r="O619" s="63" t="str">
        <f t="shared" si="49"/>
        <v/>
      </c>
      <c r="P619" s="61" t="str">
        <f t="shared" si="50"/>
        <v/>
      </c>
      <c r="W619" s="90" t="str">
        <f>IF('2. Aanbestedingen'!$B619="","",COUNTIFS('2. Aanbestedingen'!$Q619:$V619,"Toegepast (eis)")+COUNTIFS('2. Aanbestedingen'!$Q619:$V619,"Toegepast (wens)"))</f>
        <v/>
      </c>
      <c r="X619" s="97" t="str">
        <f t="shared" si="47"/>
        <v/>
      </c>
    </row>
    <row r="620" spans="2:24" x14ac:dyDescent="0.2">
      <c r="B620" s="60"/>
      <c r="C620" s="61"/>
      <c r="D620" s="61"/>
      <c r="E620" s="61"/>
      <c r="F620" s="62"/>
      <c r="G620" s="62"/>
      <c r="H620" s="63"/>
      <c r="I620" s="64"/>
      <c r="J620" s="63"/>
      <c r="K620" s="64"/>
      <c r="L620" s="90" t="str">
        <f t="shared" si="51"/>
        <v/>
      </c>
      <c r="M620" s="66"/>
      <c r="N620" s="63" t="str">
        <f t="shared" si="48"/>
        <v/>
      </c>
      <c r="O620" s="63" t="str">
        <f t="shared" si="49"/>
        <v/>
      </c>
      <c r="P620" s="61" t="str">
        <f t="shared" si="50"/>
        <v/>
      </c>
      <c r="W620" s="90" t="str">
        <f>IF('2. Aanbestedingen'!$B620="","",COUNTIFS('2. Aanbestedingen'!$Q620:$V620,"Toegepast (eis)")+COUNTIFS('2. Aanbestedingen'!$Q620:$V620,"Toegepast (wens)"))</f>
        <v/>
      </c>
      <c r="X620" s="97" t="str">
        <f t="shared" si="47"/>
        <v/>
      </c>
    </row>
    <row r="621" spans="2:24" x14ac:dyDescent="0.2">
      <c r="B621" s="60"/>
      <c r="C621" s="61"/>
      <c r="D621" s="61"/>
      <c r="E621" s="61"/>
      <c r="F621" s="62"/>
      <c r="G621" s="62"/>
      <c r="H621" s="63"/>
      <c r="I621" s="64"/>
      <c r="J621" s="63"/>
      <c r="K621" s="64"/>
      <c r="L621" s="90" t="str">
        <f t="shared" si="51"/>
        <v/>
      </c>
      <c r="M621" s="66"/>
      <c r="N621" s="63" t="str">
        <f t="shared" si="48"/>
        <v/>
      </c>
      <c r="O621" s="63" t="str">
        <f t="shared" si="49"/>
        <v/>
      </c>
      <c r="P621" s="61" t="str">
        <f t="shared" si="50"/>
        <v/>
      </c>
      <c r="W621" s="90" t="str">
        <f>IF('2. Aanbestedingen'!$B621="","",COUNTIFS('2. Aanbestedingen'!$Q621:$V621,"Toegepast (eis)")+COUNTIFS('2. Aanbestedingen'!$Q621:$V621,"Toegepast (wens)"))</f>
        <v/>
      </c>
      <c r="X621" s="97" t="str">
        <f t="shared" si="47"/>
        <v/>
      </c>
    </row>
    <row r="622" spans="2:24" x14ac:dyDescent="0.2">
      <c r="B622" s="60"/>
      <c r="C622" s="61"/>
      <c r="D622" s="61"/>
      <c r="E622" s="61"/>
      <c r="F622" s="62"/>
      <c r="G622" s="62"/>
      <c r="H622" s="63"/>
      <c r="I622" s="64"/>
      <c r="J622" s="63"/>
      <c r="K622" s="64"/>
      <c r="L622" s="90" t="str">
        <f t="shared" si="51"/>
        <v/>
      </c>
      <c r="M622" s="66"/>
      <c r="N622" s="63" t="str">
        <f t="shared" si="48"/>
        <v/>
      </c>
      <c r="O622" s="63" t="str">
        <f t="shared" si="49"/>
        <v/>
      </c>
      <c r="P622" s="61" t="str">
        <f t="shared" si="50"/>
        <v/>
      </c>
      <c r="W622" s="90" t="str">
        <f>IF('2. Aanbestedingen'!$B622="","",COUNTIFS('2. Aanbestedingen'!$Q622:$V622,"Toegepast (eis)")+COUNTIFS('2. Aanbestedingen'!$Q622:$V622,"Toegepast (wens)"))</f>
        <v/>
      </c>
      <c r="X622" s="97" t="str">
        <f t="shared" si="47"/>
        <v/>
      </c>
    </row>
    <row r="623" spans="2:24" x14ac:dyDescent="0.2">
      <c r="B623" s="60"/>
      <c r="C623" s="61"/>
      <c r="D623" s="61"/>
      <c r="E623" s="61"/>
      <c r="F623" s="62"/>
      <c r="G623" s="62"/>
      <c r="H623" s="63"/>
      <c r="I623" s="64"/>
      <c r="J623" s="63"/>
      <c r="K623" s="64"/>
      <c r="L623" s="90" t="str">
        <f t="shared" si="51"/>
        <v/>
      </c>
      <c r="M623" s="66"/>
      <c r="N623" s="63" t="str">
        <f t="shared" si="48"/>
        <v/>
      </c>
      <c r="O623" s="63" t="str">
        <f t="shared" si="49"/>
        <v/>
      </c>
      <c r="P623" s="61" t="str">
        <f t="shared" si="50"/>
        <v/>
      </c>
      <c r="W623" s="90" t="str">
        <f>IF('2. Aanbestedingen'!$B623="","",COUNTIFS('2. Aanbestedingen'!$Q623:$V623,"Toegepast (eis)")+COUNTIFS('2. Aanbestedingen'!$Q623:$V623,"Toegepast (wens)"))</f>
        <v/>
      </c>
      <c r="X623" s="97" t="str">
        <f t="shared" si="47"/>
        <v/>
      </c>
    </row>
    <row r="624" spans="2:24" x14ac:dyDescent="0.2">
      <c r="B624" s="60"/>
      <c r="C624" s="61"/>
      <c r="D624" s="61"/>
      <c r="E624" s="61"/>
      <c r="F624" s="62"/>
      <c r="G624" s="62"/>
      <c r="H624" s="63"/>
      <c r="I624" s="64"/>
      <c r="J624" s="63"/>
      <c r="K624" s="64"/>
      <c r="L624" s="90" t="str">
        <f t="shared" si="51"/>
        <v/>
      </c>
      <c r="M624" s="66"/>
      <c r="N624" s="63" t="str">
        <f t="shared" si="48"/>
        <v/>
      </c>
      <c r="O624" s="63" t="str">
        <f t="shared" si="49"/>
        <v/>
      </c>
      <c r="P624" s="61" t="str">
        <f t="shared" si="50"/>
        <v/>
      </c>
      <c r="W624" s="90" t="str">
        <f>IF('2. Aanbestedingen'!$B624="","",COUNTIFS('2. Aanbestedingen'!$Q624:$V624,"Toegepast (eis)")+COUNTIFS('2. Aanbestedingen'!$Q624:$V624,"Toegepast (wens)"))</f>
        <v/>
      </c>
      <c r="X624" s="97" t="str">
        <f t="shared" si="47"/>
        <v/>
      </c>
    </row>
    <row r="625" spans="2:24" x14ac:dyDescent="0.2">
      <c r="B625" s="60"/>
      <c r="C625" s="61"/>
      <c r="D625" s="61"/>
      <c r="E625" s="61"/>
      <c r="F625" s="62"/>
      <c r="G625" s="62"/>
      <c r="H625" s="63"/>
      <c r="I625" s="64"/>
      <c r="J625" s="63"/>
      <c r="K625" s="64"/>
      <c r="L625" s="90" t="str">
        <f t="shared" si="51"/>
        <v/>
      </c>
      <c r="M625" s="66"/>
      <c r="N625" s="63" t="str">
        <f t="shared" si="48"/>
        <v/>
      </c>
      <c r="O625" s="63" t="str">
        <f t="shared" si="49"/>
        <v/>
      </c>
      <c r="P625" s="61" t="str">
        <f t="shared" si="50"/>
        <v/>
      </c>
      <c r="W625" s="90" t="str">
        <f>IF('2. Aanbestedingen'!$B625="","",COUNTIFS('2. Aanbestedingen'!$Q625:$V625,"Toegepast (eis)")+COUNTIFS('2. Aanbestedingen'!$Q625:$V625,"Toegepast (wens)"))</f>
        <v/>
      </c>
      <c r="X625" s="97" t="str">
        <f t="shared" si="47"/>
        <v/>
      </c>
    </row>
    <row r="626" spans="2:24" x14ac:dyDescent="0.2">
      <c r="B626" s="60"/>
      <c r="C626" s="61"/>
      <c r="D626" s="61"/>
      <c r="E626" s="61"/>
      <c r="F626" s="62"/>
      <c r="G626" s="62"/>
      <c r="H626" s="63"/>
      <c r="I626" s="64"/>
      <c r="J626" s="63"/>
      <c r="K626" s="64"/>
      <c r="L626" s="90" t="str">
        <f t="shared" si="51"/>
        <v/>
      </c>
      <c r="M626" s="66"/>
      <c r="N626" s="63" t="str">
        <f t="shared" si="48"/>
        <v/>
      </c>
      <c r="O626" s="63" t="str">
        <f t="shared" si="49"/>
        <v/>
      </c>
      <c r="P626" s="61" t="str">
        <f t="shared" si="50"/>
        <v/>
      </c>
      <c r="W626" s="90" t="str">
        <f>IF('2. Aanbestedingen'!$B626="","",COUNTIFS('2. Aanbestedingen'!$Q626:$V626,"Toegepast (eis)")+COUNTIFS('2. Aanbestedingen'!$Q626:$V626,"Toegepast (wens)"))</f>
        <v/>
      </c>
      <c r="X626" s="97" t="str">
        <f t="shared" si="47"/>
        <v/>
      </c>
    </row>
    <row r="627" spans="2:24" x14ac:dyDescent="0.2">
      <c r="B627" s="60"/>
      <c r="C627" s="61"/>
      <c r="D627" s="61"/>
      <c r="E627" s="61"/>
      <c r="F627" s="62"/>
      <c r="G627" s="62"/>
      <c r="H627" s="63"/>
      <c r="I627" s="64"/>
      <c r="J627" s="63"/>
      <c r="K627" s="64"/>
      <c r="L627" s="90" t="str">
        <f t="shared" si="51"/>
        <v/>
      </c>
      <c r="M627" s="66"/>
      <c r="N627" s="63" t="str">
        <f t="shared" si="48"/>
        <v/>
      </c>
      <c r="O627" s="63" t="str">
        <f t="shared" si="49"/>
        <v/>
      </c>
      <c r="P627" s="61" t="str">
        <f t="shared" si="50"/>
        <v/>
      </c>
      <c r="W627" s="90" t="str">
        <f>IF('2. Aanbestedingen'!$B627="","",COUNTIFS('2. Aanbestedingen'!$Q627:$V627,"Toegepast (eis)")+COUNTIFS('2. Aanbestedingen'!$Q627:$V627,"Toegepast (wens)"))</f>
        <v/>
      </c>
      <c r="X627" s="97" t="str">
        <f t="shared" si="47"/>
        <v/>
      </c>
    </row>
    <row r="628" spans="2:24" x14ac:dyDescent="0.2">
      <c r="B628" s="60"/>
      <c r="C628" s="61"/>
      <c r="D628" s="61"/>
      <c r="E628" s="61"/>
      <c r="F628" s="62"/>
      <c r="G628" s="62"/>
      <c r="H628" s="63"/>
      <c r="I628" s="64"/>
      <c r="J628" s="63"/>
      <c r="K628" s="64"/>
      <c r="L628" s="90" t="str">
        <f t="shared" si="51"/>
        <v/>
      </c>
      <c r="M628" s="66"/>
      <c r="N628" s="63" t="str">
        <f t="shared" si="48"/>
        <v/>
      </c>
      <c r="O628" s="63" t="str">
        <f t="shared" si="49"/>
        <v/>
      </c>
      <c r="P628" s="61" t="str">
        <f t="shared" si="50"/>
        <v/>
      </c>
      <c r="W628" s="90" t="str">
        <f>IF('2. Aanbestedingen'!$B628="","",COUNTIFS('2. Aanbestedingen'!$Q628:$V628,"Toegepast (eis)")+COUNTIFS('2. Aanbestedingen'!$Q628:$V628,"Toegepast (wens)"))</f>
        <v/>
      </c>
      <c r="X628" s="97" t="str">
        <f t="shared" si="47"/>
        <v/>
      </c>
    </row>
    <row r="629" spans="2:24" x14ac:dyDescent="0.2">
      <c r="B629" s="60"/>
      <c r="C629" s="61"/>
      <c r="D629" s="61"/>
      <c r="E629" s="61"/>
      <c r="F629" s="62"/>
      <c r="G629" s="62"/>
      <c r="H629" s="63"/>
      <c r="I629" s="64"/>
      <c r="J629" s="63"/>
      <c r="K629" s="64"/>
      <c r="L629" s="90" t="str">
        <f t="shared" si="51"/>
        <v/>
      </c>
      <c r="M629" s="66"/>
      <c r="N629" s="63" t="str">
        <f t="shared" si="48"/>
        <v/>
      </c>
      <c r="O629" s="63" t="str">
        <f t="shared" si="49"/>
        <v/>
      </c>
      <c r="P629" s="61" t="str">
        <f t="shared" si="50"/>
        <v/>
      </c>
      <c r="W629" s="90" t="str">
        <f>IF('2. Aanbestedingen'!$B629="","",COUNTIFS('2. Aanbestedingen'!$Q629:$V629,"Toegepast (eis)")+COUNTIFS('2. Aanbestedingen'!$Q629:$V629,"Toegepast (wens)"))</f>
        <v/>
      </c>
      <c r="X629" s="97" t="str">
        <f t="shared" si="47"/>
        <v/>
      </c>
    </row>
    <row r="630" spans="2:24" x14ac:dyDescent="0.2">
      <c r="B630" s="60"/>
      <c r="C630" s="61"/>
      <c r="D630" s="61"/>
      <c r="E630" s="61"/>
      <c r="F630" s="62"/>
      <c r="G630" s="62"/>
      <c r="H630" s="63"/>
      <c r="I630" s="64"/>
      <c r="J630" s="63"/>
      <c r="K630" s="64"/>
      <c r="L630" s="90" t="str">
        <f t="shared" si="51"/>
        <v/>
      </c>
      <c r="M630" s="66"/>
      <c r="N630" s="63" t="str">
        <f t="shared" si="48"/>
        <v/>
      </c>
      <c r="O630" s="63" t="str">
        <f t="shared" si="49"/>
        <v/>
      </c>
      <c r="P630" s="61" t="str">
        <f t="shared" si="50"/>
        <v/>
      </c>
      <c r="W630" s="90" t="str">
        <f>IF('2. Aanbestedingen'!$B630="","",COUNTIFS('2. Aanbestedingen'!$Q630:$V630,"Toegepast (eis)")+COUNTIFS('2. Aanbestedingen'!$Q630:$V630,"Toegepast (wens)"))</f>
        <v/>
      </c>
      <c r="X630" s="97" t="str">
        <f t="shared" si="47"/>
        <v/>
      </c>
    </row>
    <row r="631" spans="2:24" x14ac:dyDescent="0.2">
      <c r="B631" s="60"/>
      <c r="C631" s="61"/>
      <c r="D631" s="61"/>
      <c r="E631" s="61"/>
      <c r="F631" s="62"/>
      <c r="G631" s="62"/>
      <c r="H631" s="63"/>
      <c r="I631" s="64"/>
      <c r="J631" s="63"/>
      <c r="K631" s="64"/>
      <c r="L631" s="90" t="str">
        <f t="shared" si="51"/>
        <v/>
      </c>
      <c r="M631" s="66"/>
      <c r="N631" s="63" t="str">
        <f t="shared" si="48"/>
        <v/>
      </c>
      <c r="O631" s="63" t="str">
        <f t="shared" si="49"/>
        <v/>
      </c>
      <c r="P631" s="61" t="str">
        <f t="shared" si="50"/>
        <v/>
      </c>
      <c r="W631" s="90" t="str">
        <f>IF('2. Aanbestedingen'!$B631="","",COUNTIFS('2. Aanbestedingen'!$Q631:$V631,"Toegepast (eis)")+COUNTIFS('2. Aanbestedingen'!$Q631:$V631,"Toegepast (wens)"))</f>
        <v/>
      </c>
      <c r="X631" s="97" t="str">
        <f t="shared" si="47"/>
        <v/>
      </c>
    </row>
    <row r="632" spans="2:24" x14ac:dyDescent="0.2">
      <c r="B632" s="60"/>
      <c r="C632" s="61"/>
      <c r="D632" s="61"/>
      <c r="E632" s="61"/>
      <c r="F632" s="62"/>
      <c r="G632" s="62"/>
      <c r="H632" s="63"/>
      <c r="I632" s="64"/>
      <c r="J632" s="63"/>
      <c r="K632" s="64"/>
      <c r="L632" s="90" t="str">
        <f t="shared" si="51"/>
        <v/>
      </c>
      <c r="M632" s="66"/>
      <c r="N632" s="63" t="str">
        <f t="shared" si="48"/>
        <v/>
      </c>
      <c r="O632" s="63" t="str">
        <f t="shared" si="49"/>
        <v/>
      </c>
      <c r="P632" s="61" t="str">
        <f t="shared" si="50"/>
        <v/>
      </c>
      <c r="W632" s="90" t="str">
        <f>IF('2. Aanbestedingen'!$B632="","",COUNTIFS('2. Aanbestedingen'!$Q632:$V632,"Toegepast (eis)")+COUNTIFS('2. Aanbestedingen'!$Q632:$V632,"Toegepast (wens)"))</f>
        <v/>
      </c>
      <c r="X632" s="97" t="str">
        <f t="shared" si="47"/>
        <v/>
      </c>
    </row>
    <row r="633" spans="2:24" x14ac:dyDescent="0.2">
      <c r="B633" s="60"/>
      <c r="C633" s="61"/>
      <c r="D633" s="61"/>
      <c r="E633" s="61"/>
      <c r="F633" s="62"/>
      <c r="G633" s="62"/>
      <c r="H633" s="63"/>
      <c r="I633" s="64"/>
      <c r="J633" s="63"/>
      <c r="K633" s="64"/>
      <c r="L633" s="90" t="str">
        <f t="shared" si="51"/>
        <v/>
      </c>
      <c r="M633" s="66"/>
      <c r="N633" s="63" t="str">
        <f t="shared" si="48"/>
        <v/>
      </c>
      <c r="O633" s="63" t="str">
        <f t="shared" si="49"/>
        <v/>
      </c>
      <c r="P633" s="61" t="str">
        <f t="shared" si="50"/>
        <v/>
      </c>
      <c r="W633" s="90" t="str">
        <f>IF('2. Aanbestedingen'!$B633="","",COUNTIFS('2. Aanbestedingen'!$Q633:$V633,"Toegepast (eis)")+COUNTIFS('2. Aanbestedingen'!$Q633:$V633,"Toegepast (wens)"))</f>
        <v/>
      </c>
      <c r="X633" s="97" t="str">
        <f t="shared" si="47"/>
        <v/>
      </c>
    </row>
    <row r="634" spans="2:24" x14ac:dyDescent="0.2">
      <c r="B634" s="60"/>
      <c r="C634" s="61"/>
      <c r="D634" s="61"/>
      <c r="E634" s="61"/>
      <c r="F634" s="62"/>
      <c r="G634" s="62"/>
      <c r="H634" s="63"/>
      <c r="I634" s="64"/>
      <c r="J634" s="63"/>
      <c r="K634" s="64"/>
      <c r="L634" s="90" t="str">
        <f t="shared" si="51"/>
        <v/>
      </c>
      <c r="M634" s="66"/>
      <c r="N634" s="63" t="str">
        <f t="shared" si="48"/>
        <v/>
      </c>
      <c r="O634" s="63" t="str">
        <f t="shared" si="49"/>
        <v/>
      </c>
      <c r="P634" s="61" t="str">
        <f t="shared" si="50"/>
        <v/>
      </c>
      <c r="W634" s="90" t="str">
        <f>IF('2. Aanbestedingen'!$B634="","",COUNTIFS('2. Aanbestedingen'!$Q634:$V634,"Toegepast (eis)")+COUNTIFS('2. Aanbestedingen'!$Q634:$V634,"Toegepast (wens)"))</f>
        <v/>
      </c>
      <c r="X634" s="97" t="str">
        <f t="shared" si="47"/>
        <v/>
      </c>
    </row>
    <row r="635" spans="2:24" x14ac:dyDescent="0.2">
      <c r="B635" s="60"/>
      <c r="C635" s="61"/>
      <c r="D635" s="61"/>
      <c r="E635" s="61"/>
      <c r="F635" s="62"/>
      <c r="G635" s="62"/>
      <c r="H635" s="63"/>
      <c r="I635" s="64"/>
      <c r="J635" s="63"/>
      <c r="K635" s="64"/>
      <c r="L635" s="90" t="str">
        <f t="shared" si="51"/>
        <v/>
      </c>
      <c r="M635" s="66"/>
      <c r="N635" s="63" t="str">
        <f t="shared" si="48"/>
        <v/>
      </c>
      <c r="O635" s="63" t="str">
        <f t="shared" si="49"/>
        <v/>
      </c>
      <c r="P635" s="61" t="str">
        <f t="shared" si="50"/>
        <v/>
      </c>
      <c r="W635" s="90" t="str">
        <f>IF('2. Aanbestedingen'!$B635="","",COUNTIFS('2. Aanbestedingen'!$Q635:$V635,"Toegepast (eis)")+COUNTIFS('2. Aanbestedingen'!$Q635:$V635,"Toegepast (wens)"))</f>
        <v/>
      </c>
      <c r="X635" s="97" t="str">
        <f t="shared" si="47"/>
        <v/>
      </c>
    </row>
    <row r="636" spans="2:24" x14ac:dyDescent="0.2">
      <c r="B636" s="60"/>
      <c r="C636" s="61"/>
      <c r="D636" s="61"/>
      <c r="E636" s="61"/>
      <c r="F636" s="62"/>
      <c r="G636" s="62"/>
      <c r="H636" s="63"/>
      <c r="I636" s="64"/>
      <c r="J636" s="63"/>
      <c r="K636" s="64"/>
      <c r="L636" s="90" t="str">
        <f t="shared" si="51"/>
        <v/>
      </c>
      <c r="M636" s="66"/>
      <c r="N636" s="63" t="str">
        <f t="shared" si="48"/>
        <v/>
      </c>
      <c r="O636" s="63" t="str">
        <f t="shared" si="49"/>
        <v/>
      </c>
      <c r="P636" s="61" t="str">
        <f t="shared" si="50"/>
        <v/>
      </c>
      <c r="W636" s="90" t="str">
        <f>IF('2. Aanbestedingen'!$B636="","",COUNTIFS('2. Aanbestedingen'!$Q636:$V636,"Toegepast (eis)")+COUNTIFS('2. Aanbestedingen'!$Q636:$V636,"Toegepast (wens)"))</f>
        <v/>
      </c>
      <c r="X636" s="97" t="str">
        <f t="shared" si="47"/>
        <v/>
      </c>
    </row>
    <row r="637" spans="2:24" x14ac:dyDescent="0.2">
      <c r="B637" s="60"/>
      <c r="C637" s="61"/>
      <c r="D637" s="61"/>
      <c r="E637" s="61"/>
      <c r="F637" s="62"/>
      <c r="G637" s="62"/>
      <c r="H637" s="63"/>
      <c r="I637" s="64"/>
      <c r="J637" s="63"/>
      <c r="K637" s="64"/>
      <c r="L637" s="90" t="str">
        <f t="shared" si="51"/>
        <v/>
      </c>
      <c r="M637" s="66"/>
      <c r="N637" s="63" t="str">
        <f t="shared" si="48"/>
        <v/>
      </c>
      <c r="O637" s="63" t="str">
        <f t="shared" si="49"/>
        <v/>
      </c>
      <c r="P637" s="61" t="str">
        <f t="shared" si="50"/>
        <v/>
      </c>
      <c r="W637" s="90" t="str">
        <f>IF('2. Aanbestedingen'!$B637="","",COUNTIFS('2. Aanbestedingen'!$Q637:$V637,"Toegepast (eis)")+COUNTIFS('2. Aanbestedingen'!$Q637:$V637,"Toegepast (wens)"))</f>
        <v/>
      </c>
      <c r="X637" s="97" t="str">
        <f t="shared" si="47"/>
        <v/>
      </c>
    </row>
    <row r="638" spans="2:24" x14ac:dyDescent="0.2">
      <c r="B638" s="60"/>
      <c r="C638" s="61"/>
      <c r="D638" s="61"/>
      <c r="E638" s="61"/>
      <c r="F638" s="62"/>
      <c r="G638" s="62"/>
      <c r="H638" s="63"/>
      <c r="I638" s="64"/>
      <c r="J638" s="63"/>
      <c r="K638" s="64"/>
      <c r="L638" s="90" t="str">
        <f t="shared" si="51"/>
        <v/>
      </c>
      <c r="M638" s="66"/>
      <c r="N638" s="63" t="str">
        <f t="shared" si="48"/>
        <v/>
      </c>
      <c r="O638" s="63" t="str">
        <f t="shared" si="49"/>
        <v/>
      </c>
      <c r="P638" s="61" t="str">
        <f t="shared" si="50"/>
        <v/>
      </c>
      <c r="W638" s="90" t="str">
        <f>IF('2. Aanbestedingen'!$B638="","",COUNTIFS('2. Aanbestedingen'!$Q638:$V638,"Toegepast (eis)")+COUNTIFS('2. Aanbestedingen'!$Q638:$V638,"Toegepast (wens)"))</f>
        <v/>
      </c>
      <c r="X638" s="97" t="str">
        <f t="shared" si="47"/>
        <v/>
      </c>
    </row>
    <row r="639" spans="2:24" x14ac:dyDescent="0.2">
      <c r="B639" s="60"/>
      <c r="C639" s="61"/>
      <c r="D639" s="61"/>
      <c r="E639" s="61"/>
      <c r="F639" s="62"/>
      <c r="G639" s="62"/>
      <c r="H639" s="63"/>
      <c r="I639" s="64"/>
      <c r="J639" s="63"/>
      <c r="K639" s="64"/>
      <c r="L639" s="90" t="str">
        <f t="shared" si="51"/>
        <v/>
      </c>
      <c r="M639" s="66"/>
      <c r="N639" s="63" t="str">
        <f t="shared" si="48"/>
        <v/>
      </c>
      <c r="O639" s="63" t="str">
        <f t="shared" si="49"/>
        <v/>
      </c>
      <c r="P639" s="61" t="str">
        <f t="shared" si="50"/>
        <v/>
      </c>
      <c r="W639" s="90" t="str">
        <f>IF('2. Aanbestedingen'!$B639="","",COUNTIFS('2. Aanbestedingen'!$Q639:$V639,"Toegepast (eis)")+COUNTIFS('2. Aanbestedingen'!$Q639:$V639,"Toegepast (wens)"))</f>
        <v/>
      </c>
      <c r="X639" s="97" t="str">
        <f t="shared" si="47"/>
        <v/>
      </c>
    </row>
    <row r="640" spans="2:24" x14ac:dyDescent="0.2">
      <c r="B640" s="60"/>
      <c r="C640" s="61"/>
      <c r="D640" s="61"/>
      <c r="E640" s="61"/>
      <c r="F640" s="62"/>
      <c r="G640" s="62"/>
      <c r="H640" s="63"/>
      <c r="I640" s="64"/>
      <c r="J640" s="63"/>
      <c r="K640" s="64"/>
      <c r="L640" s="90" t="str">
        <f t="shared" si="51"/>
        <v/>
      </c>
      <c r="M640" s="66"/>
      <c r="N640" s="63" t="str">
        <f t="shared" si="48"/>
        <v/>
      </c>
      <c r="O640" s="63" t="str">
        <f t="shared" si="49"/>
        <v/>
      </c>
      <c r="P640" s="61" t="str">
        <f t="shared" si="50"/>
        <v/>
      </c>
      <c r="W640" s="90" t="str">
        <f>IF('2. Aanbestedingen'!$B640="","",COUNTIFS('2. Aanbestedingen'!$Q640:$V640,"Toegepast (eis)")+COUNTIFS('2. Aanbestedingen'!$Q640:$V640,"Toegepast (wens)"))</f>
        <v/>
      </c>
      <c r="X640" s="97" t="str">
        <f t="shared" si="47"/>
        <v/>
      </c>
    </row>
    <row r="641" spans="2:24" x14ac:dyDescent="0.2">
      <c r="B641" s="60"/>
      <c r="C641" s="61"/>
      <c r="D641" s="61"/>
      <c r="E641" s="61"/>
      <c r="F641" s="62"/>
      <c r="G641" s="62"/>
      <c r="H641" s="63"/>
      <c r="I641" s="64"/>
      <c r="J641" s="63"/>
      <c r="K641" s="64"/>
      <c r="L641" s="90" t="str">
        <f t="shared" si="51"/>
        <v/>
      </c>
      <c r="M641" s="66"/>
      <c r="N641" s="63" t="str">
        <f t="shared" si="48"/>
        <v/>
      </c>
      <c r="O641" s="63" t="str">
        <f t="shared" si="49"/>
        <v/>
      </c>
      <c r="P641" s="61" t="str">
        <f t="shared" si="50"/>
        <v/>
      </c>
      <c r="W641" s="90" t="str">
        <f>IF('2. Aanbestedingen'!$B641="","",COUNTIFS('2. Aanbestedingen'!$Q641:$V641,"Toegepast (eis)")+COUNTIFS('2. Aanbestedingen'!$Q641:$V641,"Toegepast (wens)"))</f>
        <v/>
      </c>
      <c r="X641" s="97" t="str">
        <f t="shared" si="47"/>
        <v/>
      </c>
    </row>
    <row r="642" spans="2:24" x14ac:dyDescent="0.2">
      <c r="B642" s="60"/>
      <c r="C642" s="61"/>
      <c r="D642" s="61"/>
      <c r="E642" s="61"/>
      <c r="F642" s="62"/>
      <c r="G642" s="62"/>
      <c r="H642" s="63"/>
      <c r="I642" s="64"/>
      <c r="J642" s="63"/>
      <c r="K642" s="64"/>
      <c r="L642" s="90" t="str">
        <f t="shared" si="51"/>
        <v/>
      </c>
      <c r="M642" s="66"/>
      <c r="N642" s="63" t="str">
        <f t="shared" si="48"/>
        <v/>
      </c>
      <c r="O642" s="63" t="str">
        <f t="shared" si="49"/>
        <v/>
      </c>
      <c r="P642" s="61" t="str">
        <f t="shared" si="50"/>
        <v/>
      </c>
      <c r="W642" s="90" t="str">
        <f>IF('2. Aanbestedingen'!$B642="","",COUNTIFS('2. Aanbestedingen'!$Q642:$V642,"Toegepast (eis)")+COUNTIFS('2. Aanbestedingen'!$Q642:$V642,"Toegepast (wens)"))</f>
        <v/>
      </c>
      <c r="X642" s="97" t="str">
        <f t="shared" si="47"/>
        <v/>
      </c>
    </row>
    <row r="643" spans="2:24" x14ac:dyDescent="0.2">
      <c r="B643" s="60"/>
      <c r="C643" s="61"/>
      <c r="D643" s="61"/>
      <c r="E643" s="61"/>
      <c r="F643" s="62"/>
      <c r="G643" s="62"/>
      <c r="H643" s="63"/>
      <c r="I643" s="64"/>
      <c r="J643" s="63"/>
      <c r="K643" s="64"/>
      <c r="L643" s="90" t="str">
        <f t="shared" si="51"/>
        <v/>
      </c>
      <c r="M643" s="66"/>
      <c r="N643" s="63" t="str">
        <f t="shared" si="48"/>
        <v/>
      </c>
      <c r="O643" s="63" t="str">
        <f t="shared" si="49"/>
        <v/>
      </c>
      <c r="P643" s="61" t="str">
        <f t="shared" si="50"/>
        <v/>
      </c>
      <c r="W643" s="90" t="str">
        <f>IF('2. Aanbestedingen'!$B643="","",COUNTIFS('2. Aanbestedingen'!$Q643:$V643,"Toegepast (eis)")+COUNTIFS('2. Aanbestedingen'!$Q643:$V643,"Toegepast (wens)"))</f>
        <v/>
      </c>
      <c r="X643" s="97" t="str">
        <f t="shared" si="47"/>
        <v/>
      </c>
    </row>
    <row r="644" spans="2:24" x14ac:dyDescent="0.2">
      <c r="B644" s="60"/>
      <c r="C644" s="61"/>
      <c r="D644" s="61"/>
      <c r="E644" s="61"/>
      <c r="F644" s="62"/>
      <c r="G644" s="62"/>
      <c r="H644" s="63"/>
      <c r="I644" s="64"/>
      <c r="J644" s="63"/>
      <c r="K644" s="64"/>
      <c r="L644" s="90" t="str">
        <f t="shared" si="51"/>
        <v/>
      </c>
      <c r="M644" s="66"/>
      <c r="N644" s="63" t="str">
        <f t="shared" si="48"/>
        <v/>
      </c>
      <c r="O644" s="63" t="str">
        <f t="shared" si="49"/>
        <v/>
      </c>
      <c r="P644" s="61" t="str">
        <f t="shared" si="50"/>
        <v/>
      </c>
      <c r="W644" s="90" t="str">
        <f>IF('2. Aanbestedingen'!$B644="","",COUNTIFS('2. Aanbestedingen'!$Q644:$V644,"Toegepast (eis)")+COUNTIFS('2. Aanbestedingen'!$Q644:$V644,"Toegepast (wens)"))</f>
        <v/>
      </c>
      <c r="X644" s="97" t="str">
        <f t="shared" si="47"/>
        <v/>
      </c>
    </row>
    <row r="645" spans="2:24" x14ac:dyDescent="0.2">
      <c r="B645" s="60"/>
      <c r="C645" s="61"/>
      <c r="D645" s="61"/>
      <c r="E645" s="61"/>
      <c r="F645" s="62"/>
      <c r="G645" s="62"/>
      <c r="H645" s="63"/>
      <c r="I645" s="64"/>
      <c r="J645" s="63"/>
      <c r="K645" s="64"/>
      <c r="L645" s="90" t="str">
        <f t="shared" si="51"/>
        <v/>
      </c>
      <c r="M645" s="66"/>
      <c r="N645" s="63" t="str">
        <f t="shared" si="48"/>
        <v/>
      </c>
      <c r="O645" s="63" t="str">
        <f t="shared" si="49"/>
        <v/>
      </c>
      <c r="P645" s="61" t="str">
        <f t="shared" si="50"/>
        <v/>
      </c>
      <c r="W645" s="90" t="str">
        <f>IF('2. Aanbestedingen'!$B645="","",COUNTIFS('2. Aanbestedingen'!$Q645:$V645,"Toegepast (eis)")+COUNTIFS('2. Aanbestedingen'!$Q645:$V645,"Toegepast (wens)"))</f>
        <v/>
      </c>
      <c r="X645" s="97" t="str">
        <f t="shared" ref="X645:X708" si="52">IF(W645&lt;&gt;"",W645/L645,"")</f>
        <v/>
      </c>
    </row>
    <row r="646" spans="2:24" x14ac:dyDescent="0.2">
      <c r="B646" s="60"/>
      <c r="C646" s="61"/>
      <c r="D646" s="61"/>
      <c r="E646" s="61"/>
      <c r="F646" s="62"/>
      <c r="G646" s="62"/>
      <c r="H646" s="63"/>
      <c r="I646" s="64"/>
      <c r="J646" s="63"/>
      <c r="K646" s="64"/>
      <c r="L646" s="90" t="str">
        <f t="shared" si="51"/>
        <v/>
      </c>
      <c r="M646" s="66"/>
      <c r="N646" s="63" t="str">
        <f t="shared" si="48"/>
        <v/>
      </c>
      <c r="O646" s="63" t="str">
        <f t="shared" si="49"/>
        <v/>
      </c>
      <c r="P646" s="61" t="str">
        <f t="shared" si="50"/>
        <v/>
      </c>
      <c r="W646" s="90" t="str">
        <f>IF('2. Aanbestedingen'!$B646="","",COUNTIFS('2. Aanbestedingen'!$Q646:$V646,"Toegepast (eis)")+COUNTIFS('2. Aanbestedingen'!$Q646:$V646,"Toegepast (wens)"))</f>
        <v/>
      </c>
      <c r="X646" s="97" t="str">
        <f t="shared" si="52"/>
        <v/>
      </c>
    </row>
    <row r="647" spans="2:24" x14ac:dyDescent="0.2">
      <c r="B647" s="60"/>
      <c r="C647" s="61"/>
      <c r="D647" s="61"/>
      <c r="E647" s="61"/>
      <c r="F647" s="62"/>
      <c r="G647" s="62"/>
      <c r="H647" s="63"/>
      <c r="I647" s="64"/>
      <c r="J647" s="63"/>
      <c r="K647" s="64"/>
      <c r="L647" s="90" t="str">
        <f t="shared" si="51"/>
        <v/>
      </c>
      <c r="M647" s="66"/>
      <c r="N647" s="63" t="str">
        <f t="shared" ref="N647:N710" si="53">IF(B647&lt;&gt;"",B647,"")</f>
        <v/>
      </c>
      <c r="O647" s="63" t="str">
        <f t="shared" ref="O647:O710" si="54">IF(C647&lt;&gt;"",C647,"")</f>
        <v/>
      </c>
      <c r="P647" s="61" t="str">
        <f t="shared" ref="P647:P710" si="55">IF(E647&lt;&gt;"",E647,"")</f>
        <v/>
      </c>
      <c r="W647" s="90" t="str">
        <f>IF('2. Aanbestedingen'!$B647="","",COUNTIFS('2. Aanbestedingen'!$Q647:$V647,"Toegepast (eis)")+COUNTIFS('2. Aanbestedingen'!$Q647:$V647,"Toegepast (wens)"))</f>
        <v/>
      </c>
      <c r="X647" s="97" t="str">
        <f t="shared" si="52"/>
        <v/>
      </c>
    </row>
    <row r="648" spans="2:24" x14ac:dyDescent="0.2">
      <c r="B648" s="60"/>
      <c r="C648" s="61"/>
      <c r="D648" s="61"/>
      <c r="E648" s="61"/>
      <c r="F648" s="62"/>
      <c r="G648" s="62"/>
      <c r="H648" s="63"/>
      <c r="I648" s="64"/>
      <c r="J648" s="63"/>
      <c r="K648" s="64"/>
      <c r="L648" s="90" t="str">
        <f t="shared" si="51"/>
        <v/>
      </c>
      <c r="M648" s="66"/>
      <c r="N648" s="63" t="str">
        <f t="shared" si="53"/>
        <v/>
      </c>
      <c r="O648" s="63" t="str">
        <f t="shared" si="54"/>
        <v/>
      </c>
      <c r="P648" s="61" t="str">
        <f t="shared" si="55"/>
        <v/>
      </c>
      <c r="W648" s="90" t="str">
        <f>IF('2. Aanbestedingen'!$B648="","",COUNTIFS('2. Aanbestedingen'!$Q648:$V648,"Toegepast (eis)")+COUNTIFS('2. Aanbestedingen'!$Q648:$V648,"Toegepast (wens)"))</f>
        <v/>
      </c>
      <c r="X648" s="97" t="str">
        <f t="shared" si="52"/>
        <v/>
      </c>
    </row>
    <row r="649" spans="2:24" x14ac:dyDescent="0.2">
      <c r="B649" s="60"/>
      <c r="C649" s="61"/>
      <c r="D649" s="61"/>
      <c r="E649" s="61"/>
      <c r="F649" s="62"/>
      <c r="G649" s="62"/>
      <c r="H649" s="63"/>
      <c r="I649" s="64"/>
      <c r="J649" s="63"/>
      <c r="K649" s="64"/>
      <c r="L649" s="90" t="str">
        <f t="shared" si="51"/>
        <v/>
      </c>
      <c r="M649" s="66"/>
      <c r="N649" s="63" t="str">
        <f t="shared" si="53"/>
        <v/>
      </c>
      <c r="O649" s="63" t="str">
        <f t="shared" si="54"/>
        <v/>
      </c>
      <c r="P649" s="61" t="str">
        <f t="shared" si="55"/>
        <v/>
      </c>
      <c r="W649" s="90" t="str">
        <f>IF('2. Aanbestedingen'!$B649="","",COUNTIFS('2. Aanbestedingen'!$Q649:$V649,"Toegepast (eis)")+COUNTIFS('2. Aanbestedingen'!$Q649:$V649,"Toegepast (wens)"))</f>
        <v/>
      </c>
      <c r="X649" s="97" t="str">
        <f t="shared" si="52"/>
        <v/>
      </c>
    </row>
    <row r="650" spans="2:24" x14ac:dyDescent="0.2">
      <c r="B650" s="60"/>
      <c r="C650" s="61"/>
      <c r="D650" s="61"/>
      <c r="E650" s="61"/>
      <c r="F650" s="62"/>
      <c r="G650" s="62"/>
      <c r="H650" s="63"/>
      <c r="I650" s="64"/>
      <c r="J650" s="63"/>
      <c r="K650" s="64"/>
      <c r="L650" s="90" t="str">
        <f t="shared" si="51"/>
        <v/>
      </c>
      <c r="M650" s="66"/>
      <c r="N650" s="63" t="str">
        <f t="shared" si="53"/>
        <v/>
      </c>
      <c r="O650" s="63" t="str">
        <f t="shared" si="54"/>
        <v/>
      </c>
      <c r="P650" s="61" t="str">
        <f t="shared" si="55"/>
        <v/>
      </c>
      <c r="W650" s="90" t="str">
        <f>IF('2. Aanbestedingen'!$B650="","",COUNTIFS('2. Aanbestedingen'!$Q650:$V650,"Toegepast (eis)")+COUNTIFS('2. Aanbestedingen'!$Q650:$V650,"Toegepast (wens)"))</f>
        <v/>
      </c>
      <c r="X650" s="97" t="str">
        <f t="shared" si="52"/>
        <v/>
      </c>
    </row>
    <row r="651" spans="2:24" x14ac:dyDescent="0.2">
      <c r="B651" s="60"/>
      <c r="C651" s="61"/>
      <c r="D651" s="61"/>
      <c r="E651" s="61"/>
      <c r="F651" s="62"/>
      <c r="G651" s="62"/>
      <c r="H651" s="63"/>
      <c r="I651" s="64"/>
      <c r="J651" s="63"/>
      <c r="K651" s="64"/>
      <c r="L651" s="90" t="str">
        <f t="shared" si="51"/>
        <v/>
      </c>
      <c r="M651" s="66"/>
      <c r="N651" s="63" t="str">
        <f t="shared" si="53"/>
        <v/>
      </c>
      <c r="O651" s="63" t="str">
        <f t="shared" si="54"/>
        <v/>
      </c>
      <c r="P651" s="61" t="str">
        <f t="shared" si="55"/>
        <v/>
      </c>
      <c r="W651" s="90" t="str">
        <f>IF('2. Aanbestedingen'!$B651="","",COUNTIFS('2. Aanbestedingen'!$Q651:$V651,"Toegepast (eis)")+COUNTIFS('2. Aanbestedingen'!$Q651:$V651,"Toegepast (wens)"))</f>
        <v/>
      </c>
      <c r="X651" s="97" t="str">
        <f t="shared" si="52"/>
        <v/>
      </c>
    </row>
    <row r="652" spans="2:24" x14ac:dyDescent="0.2">
      <c r="B652" s="60"/>
      <c r="C652" s="61"/>
      <c r="D652" s="61"/>
      <c r="E652" s="61"/>
      <c r="F652" s="62"/>
      <c r="G652" s="62"/>
      <c r="H652" s="63"/>
      <c r="I652" s="64"/>
      <c r="J652" s="63"/>
      <c r="K652" s="64"/>
      <c r="L652" s="90" t="str">
        <f t="shared" si="51"/>
        <v/>
      </c>
      <c r="M652" s="66"/>
      <c r="N652" s="63" t="str">
        <f t="shared" si="53"/>
        <v/>
      </c>
      <c r="O652" s="63" t="str">
        <f t="shared" si="54"/>
        <v/>
      </c>
      <c r="P652" s="61" t="str">
        <f t="shared" si="55"/>
        <v/>
      </c>
      <c r="W652" s="90" t="str">
        <f>IF('2. Aanbestedingen'!$B652="","",COUNTIFS('2. Aanbestedingen'!$Q652:$V652,"Toegepast (eis)")+COUNTIFS('2. Aanbestedingen'!$Q652:$V652,"Toegepast (wens)"))</f>
        <v/>
      </c>
      <c r="X652" s="97" t="str">
        <f t="shared" si="52"/>
        <v/>
      </c>
    </row>
    <row r="653" spans="2:24" x14ac:dyDescent="0.2">
      <c r="B653" s="60"/>
      <c r="C653" s="61"/>
      <c r="D653" s="61"/>
      <c r="E653" s="61"/>
      <c r="F653" s="62"/>
      <c r="G653" s="62"/>
      <c r="H653" s="63"/>
      <c r="I653" s="64"/>
      <c r="J653" s="63"/>
      <c r="K653" s="64"/>
      <c r="L653" s="90" t="str">
        <f t="shared" si="51"/>
        <v/>
      </c>
      <c r="M653" s="66"/>
      <c r="N653" s="63" t="str">
        <f t="shared" si="53"/>
        <v/>
      </c>
      <c r="O653" s="63" t="str">
        <f t="shared" si="54"/>
        <v/>
      </c>
      <c r="P653" s="61" t="str">
        <f t="shared" si="55"/>
        <v/>
      </c>
      <c r="W653" s="90" t="str">
        <f>IF('2. Aanbestedingen'!$B653="","",COUNTIFS('2. Aanbestedingen'!$Q653:$V653,"Toegepast (eis)")+COUNTIFS('2. Aanbestedingen'!$Q653:$V653,"Toegepast (wens)"))</f>
        <v/>
      </c>
      <c r="X653" s="97" t="str">
        <f t="shared" si="52"/>
        <v/>
      </c>
    </row>
    <row r="654" spans="2:24" x14ac:dyDescent="0.2">
      <c r="B654" s="60"/>
      <c r="C654" s="61"/>
      <c r="D654" s="61"/>
      <c r="E654" s="61"/>
      <c r="F654" s="62"/>
      <c r="G654" s="62"/>
      <c r="H654" s="63"/>
      <c r="I654" s="64"/>
      <c r="J654" s="63"/>
      <c r="K654" s="64"/>
      <c r="L654" s="90" t="str">
        <f t="shared" si="51"/>
        <v/>
      </c>
      <c r="M654" s="66"/>
      <c r="N654" s="63" t="str">
        <f t="shared" si="53"/>
        <v/>
      </c>
      <c r="O654" s="63" t="str">
        <f t="shared" si="54"/>
        <v/>
      </c>
      <c r="P654" s="61" t="str">
        <f t="shared" si="55"/>
        <v/>
      </c>
      <c r="W654" s="90" t="str">
        <f>IF('2. Aanbestedingen'!$B654="","",COUNTIFS('2. Aanbestedingen'!$Q654:$V654,"Toegepast (eis)")+COUNTIFS('2. Aanbestedingen'!$Q654:$V654,"Toegepast (wens)"))</f>
        <v/>
      </c>
      <c r="X654" s="97" t="str">
        <f t="shared" si="52"/>
        <v/>
      </c>
    </row>
    <row r="655" spans="2:24" x14ac:dyDescent="0.2">
      <c r="B655" s="60"/>
      <c r="C655" s="61"/>
      <c r="D655" s="61"/>
      <c r="E655" s="61"/>
      <c r="F655" s="62"/>
      <c r="G655" s="62"/>
      <c r="H655" s="63"/>
      <c r="I655" s="64"/>
      <c r="J655" s="63"/>
      <c r="K655" s="64"/>
      <c r="L655" s="90" t="str">
        <f t="shared" si="51"/>
        <v/>
      </c>
      <c r="M655" s="66"/>
      <c r="N655" s="63" t="str">
        <f t="shared" si="53"/>
        <v/>
      </c>
      <c r="O655" s="63" t="str">
        <f t="shared" si="54"/>
        <v/>
      </c>
      <c r="P655" s="61" t="str">
        <f t="shared" si="55"/>
        <v/>
      </c>
      <c r="W655" s="90" t="str">
        <f>IF('2. Aanbestedingen'!$B655="","",COUNTIFS('2. Aanbestedingen'!$Q655:$V655,"Toegepast (eis)")+COUNTIFS('2. Aanbestedingen'!$Q655:$V655,"Toegepast (wens)"))</f>
        <v/>
      </c>
      <c r="X655" s="97" t="str">
        <f t="shared" si="52"/>
        <v/>
      </c>
    </row>
    <row r="656" spans="2:24" x14ac:dyDescent="0.2">
      <c r="B656" s="60"/>
      <c r="C656" s="61"/>
      <c r="D656" s="61"/>
      <c r="E656" s="61"/>
      <c r="F656" s="62"/>
      <c r="G656" s="62"/>
      <c r="H656" s="63"/>
      <c r="I656" s="64"/>
      <c r="J656" s="63"/>
      <c r="K656" s="64"/>
      <c r="L656" s="90" t="str">
        <f t="shared" si="51"/>
        <v/>
      </c>
      <c r="M656" s="66"/>
      <c r="N656" s="63" t="str">
        <f t="shared" si="53"/>
        <v/>
      </c>
      <c r="O656" s="63" t="str">
        <f t="shared" si="54"/>
        <v/>
      </c>
      <c r="P656" s="61" t="str">
        <f t="shared" si="55"/>
        <v/>
      </c>
      <c r="W656" s="90" t="str">
        <f>IF('2. Aanbestedingen'!$B656="","",COUNTIFS('2. Aanbestedingen'!$Q656:$V656,"Toegepast (eis)")+COUNTIFS('2. Aanbestedingen'!$Q656:$V656,"Toegepast (wens)"))</f>
        <v/>
      </c>
      <c r="X656" s="97" t="str">
        <f t="shared" si="52"/>
        <v/>
      </c>
    </row>
    <row r="657" spans="2:24" x14ac:dyDescent="0.2">
      <c r="B657" s="60"/>
      <c r="C657" s="61"/>
      <c r="D657" s="61"/>
      <c r="E657" s="61"/>
      <c r="F657" s="62"/>
      <c r="G657" s="62"/>
      <c r="H657" s="63"/>
      <c r="I657" s="64"/>
      <c r="J657" s="63"/>
      <c r="K657" s="64"/>
      <c r="L657" s="90" t="str">
        <f t="shared" si="51"/>
        <v/>
      </c>
      <c r="M657" s="66"/>
      <c r="N657" s="63" t="str">
        <f t="shared" si="53"/>
        <v/>
      </c>
      <c r="O657" s="63" t="str">
        <f t="shared" si="54"/>
        <v/>
      </c>
      <c r="P657" s="61" t="str">
        <f t="shared" si="55"/>
        <v/>
      </c>
      <c r="W657" s="90" t="str">
        <f>IF('2. Aanbestedingen'!$B657="","",COUNTIFS('2. Aanbestedingen'!$Q657:$V657,"Toegepast (eis)")+COUNTIFS('2. Aanbestedingen'!$Q657:$V657,"Toegepast (wens)"))</f>
        <v/>
      </c>
      <c r="X657" s="97" t="str">
        <f t="shared" si="52"/>
        <v/>
      </c>
    </row>
    <row r="658" spans="2:24" x14ac:dyDescent="0.2">
      <c r="B658" s="60"/>
      <c r="C658" s="61"/>
      <c r="D658" s="61"/>
      <c r="E658" s="61"/>
      <c r="F658" s="62"/>
      <c r="G658" s="62"/>
      <c r="H658" s="63"/>
      <c r="I658" s="64"/>
      <c r="J658" s="63"/>
      <c r="K658" s="64"/>
      <c r="L658" s="90" t="str">
        <f t="shared" si="51"/>
        <v/>
      </c>
      <c r="M658" s="66"/>
      <c r="N658" s="63" t="str">
        <f t="shared" si="53"/>
        <v/>
      </c>
      <c r="O658" s="63" t="str">
        <f t="shared" si="54"/>
        <v/>
      </c>
      <c r="P658" s="61" t="str">
        <f t="shared" si="55"/>
        <v/>
      </c>
      <c r="W658" s="90" t="str">
        <f>IF('2. Aanbestedingen'!$B658="","",COUNTIFS('2. Aanbestedingen'!$Q658:$V658,"Toegepast (eis)")+COUNTIFS('2. Aanbestedingen'!$Q658:$V658,"Toegepast (wens)"))</f>
        <v/>
      </c>
      <c r="X658" s="97" t="str">
        <f t="shared" si="52"/>
        <v/>
      </c>
    </row>
    <row r="659" spans="2:24" x14ac:dyDescent="0.2">
      <c r="B659" s="60"/>
      <c r="C659" s="61"/>
      <c r="D659" s="61"/>
      <c r="E659" s="61"/>
      <c r="F659" s="62"/>
      <c r="G659" s="62"/>
      <c r="H659" s="63"/>
      <c r="I659" s="64"/>
      <c r="J659" s="63"/>
      <c r="K659" s="64"/>
      <c r="L659" s="90" t="str">
        <f t="shared" si="51"/>
        <v/>
      </c>
      <c r="M659" s="66"/>
      <c r="N659" s="63" t="str">
        <f t="shared" si="53"/>
        <v/>
      </c>
      <c r="O659" s="63" t="str">
        <f t="shared" si="54"/>
        <v/>
      </c>
      <c r="P659" s="61" t="str">
        <f t="shared" si="55"/>
        <v/>
      </c>
      <c r="W659" s="90" t="str">
        <f>IF('2. Aanbestedingen'!$B659="","",COUNTIFS('2. Aanbestedingen'!$Q659:$V659,"Toegepast (eis)")+COUNTIFS('2. Aanbestedingen'!$Q659:$V659,"Toegepast (wens)"))</f>
        <v/>
      </c>
      <c r="X659" s="97" t="str">
        <f t="shared" si="52"/>
        <v/>
      </c>
    </row>
    <row r="660" spans="2:24" x14ac:dyDescent="0.2">
      <c r="B660" s="60"/>
      <c r="C660" s="61"/>
      <c r="D660" s="61"/>
      <c r="E660" s="61"/>
      <c r="F660" s="62"/>
      <c r="G660" s="62"/>
      <c r="H660" s="63"/>
      <c r="I660" s="64"/>
      <c r="J660" s="63"/>
      <c r="K660" s="64"/>
      <c r="L660" s="90" t="str">
        <f t="shared" si="51"/>
        <v/>
      </c>
      <c r="M660" s="66"/>
      <c r="N660" s="63" t="str">
        <f t="shared" si="53"/>
        <v/>
      </c>
      <c r="O660" s="63" t="str">
        <f t="shared" si="54"/>
        <v/>
      </c>
      <c r="P660" s="61" t="str">
        <f t="shared" si="55"/>
        <v/>
      </c>
      <c r="W660" s="90" t="str">
        <f>IF('2. Aanbestedingen'!$B660="","",COUNTIFS('2. Aanbestedingen'!$Q660:$V660,"Toegepast (eis)")+COUNTIFS('2. Aanbestedingen'!$Q660:$V660,"Toegepast (wens)"))</f>
        <v/>
      </c>
      <c r="X660" s="97" t="str">
        <f t="shared" si="52"/>
        <v/>
      </c>
    </row>
    <row r="661" spans="2:24" x14ac:dyDescent="0.2">
      <c r="B661" s="60"/>
      <c r="C661" s="61"/>
      <c r="D661" s="61"/>
      <c r="E661" s="61"/>
      <c r="F661" s="62"/>
      <c r="G661" s="62"/>
      <c r="H661" s="63"/>
      <c r="I661" s="64"/>
      <c r="J661" s="63"/>
      <c r="K661" s="64"/>
      <c r="L661" s="90" t="str">
        <f t="shared" si="51"/>
        <v/>
      </c>
      <c r="M661" s="66"/>
      <c r="N661" s="63" t="str">
        <f t="shared" si="53"/>
        <v/>
      </c>
      <c r="O661" s="63" t="str">
        <f t="shared" si="54"/>
        <v/>
      </c>
      <c r="P661" s="61" t="str">
        <f t="shared" si="55"/>
        <v/>
      </c>
      <c r="W661" s="90" t="str">
        <f>IF('2. Aanbestedingen'!$B661="","",COUNTIFS('2. Aanbestedingen'!$Q661:$V661,"Toegepast (eis)")+COUNTIFS('2. Aanbestedingen'!$Q661:$V661,"Toegepast (wens)"))</f>
        <v/>
      </c>
      <c r="X661" s="97" t="str">
        <f t="shared" si="52"/>
        <v/>
      </c>
    </row>
    <row r="662" spans="2:24" x14ac:dyDescent="0.2">
      <c r="B662" s="60"/>
      <c r="C662" s="61"/>
      <c r="D662" s="61"/>
      <c r="E662" s="61"/>
      <c r="F662" s="62"/>
      <c r="G662" s="62"/>
      <c r="H662" s="63"/>
      <c r="I662" s="64"/>
      <c r="J662" s="63"/>
      <c r="K662" s="64"/>
      <c r="L662" s="90" t="str">
        <f t="shared" ref="L662:L725" si="56">IF(B662="","",COUNTIFS(F662:K662,"Ja"))</f>
        <v/>
      </c>
      <c r="M662" s="66"/>
      <c r="N662" s="63" t="str">
        <f t="shared" si="53"/>
        <v/>
      </c>
      <c r="O662" s="63" t="str">
        <f t="shared" si="54"/>
        <v/>
      </c>
      <c r="P662" s="61" t="str">
        <f t="shared" si="55"/>
        <v/>
      </c>
      <c r="W662" s="90" t="str">
        <f>IF('2. Aanbestedingen'!$B662="","",COUNTIFS('2. Aanbestedingen'!$Q662:$V662,"Toegepast (eis)")+COUNTIFS('2. Aanbestedingen'!$Q662:$V662,"Toegepast (wens)"))</f>
        <v/>
      </c>
      <c r="X662" s="97" t="str">
        <f t="shared" si="52"/>
        <v/>
      </c>
    </row>
    <row r="663" spans="2:24" x14ac:dyDescent="0.2">
      <c r="B663" s="60"/>
      <c r="C663" s="61"/>
      <c r="D663" s="61"/>
      <c r="E663" s="61"/>
      <c r="F663" s="62"/>
      <c r="G663" s="62"/>
      <c r="H663" s="63"/>
      <c r="I663" s="64"/>
      <c r="J663" s="63"/>
      <c r="K663" s="64"/>
      <c r="L663" s="90" t="str">
        <f t="shared" si="56"/>
        <v/>
      </c>
      <c r="M663" s="66"/>
      <c r="N663" s="63" t="str">
        <f t="shared" si="53"/>
        <v/>
      </c>
      <c r="O663" s="63" t="str">
        <f t="shared" si="54"/>
        <v/>
      </c>
      <c r="P663" s="61" t="str">
        <f t="shared" si="55"/>
        <v/>
      </c>
      <c r="W663" s="90" t="str">
        <f>IF('2. Aanbestedingen'!$B663="","",COUNTIFS('2. Aanbestedingen'!$Q663:$V663,"Toegepast (eis)")+COUNTIFS('2. Aanbestedingen'!$Q663:$V663,"Toegepast (wens)"))</f>
        <v/>
      </c>
      <c r="X663" s="97" t="str">
        <f t="shared" si="52"/>
        <v/>
      </c>
    </row>
    <row r="664" spans="2:24" x14ac:dyDescent="0.2">
      <c r="B664" s="60"/>
      <c r="C664" s="61"/>
      <c r="D664" s="61"/>
      <c r="E664" s="61"/>
      <c r="F664" s="62"/>
      <c r="G664" s="62"/>
      <c r="H664" s="63"/>
      <c r="I664" s="64"/>
      <c r="J664" s="63"/>
      <c r="K664" s="64"/>
      <c r="L664" s="90" t="str">
        <f t="shared" si="56"/>
        <v/>
      </c>
      <c r="M664" s="66"/>
      <c r="N664" s="63" t="str">
        <f t="shared" si="53"/>
        <v/>
      </c>
      <c r="O664" s="63" t="str">
        <f t="shared" si="54"/>
        <v/>
      </c>
      <c r="P664" s="61" t="str">
        <f t="shared" si="55"/>
        <v/>
      </c>
      <c r="W664" s="90" t="str">
        <f>IF('2. Aanbestedingen'!$B664="","",COUNTIFS('2. Aanbestedingen'!$Q664:$V664,"Toegepast (eis)")+COUNTIFS('2. Aanbestedingen'!$Q664:$V664,"Toegepast (wens)"))</f>
        <v/>
      </c>
      <c r="X664" s="97" t="str">
        <f t="shared" si="52"/>
        <v/>
      </c>
    </row>
    <row r="665" spans="2:24" x14ac:dyDescent="0.2">
      <c r="B665" s="60"/>
      <c r="C665" s="61"/>
      <c r="D665" s="61"/>
      <c r="E665" s="61"/>
      <c r="F665" s="62"/>
      <c r="G665" s="62"/>
      <c r="H665" s="63"/>
      <c r="I665" s="64"/>
      <c r="J665" s="63"/>
      <c r="K665" s="64"/>
      <c r="L665" s="90" t="str">
        <f t="shared" si="56"/>
        <v/>
      </c>
      <c r="M665" s="66"/>
      <c r="N665" s="63" t="str">
        <f t="shared" si="53"/>
        <v/>
      </c>
      <c r="O665" s="63" t="str">
        <f t="shared" si="54"/>
        <v/>
      </c>
      <c r="P665" s="61" t="str">
        <f t="shared" si="55"/>
        <v/>
      </c>
      <c r="W665" s="90" t="str">
        <f>IF('2. Aanbestedingen'!$B665="","",COUNTIFS('2. Aanbestedingen'!$Q665:$V665,"Toegepast (eis)")+COUNTIFS('2. Aanbestedingen'!$Q665:$V665,"Toegepast (wens)"))</f>
        <v/>
      </c>
      <c r="X665" s="97" t="str">
        <f t="shared" si="52"/>
        <v/>
      </c>
    </row>
    <row r="666" spans="2:24" x14ac:dyDescent="0.2">
      <c r="B666" s="60"/>
      <c r="C666" s="61"/>
      <c r="D666" s="61"/>
      <c r="E666" s="61"/>
      <c r="F666" s="62"/>
      <c r="G666" s="62"/>
      <c r="H666" s="63"/>
      <c r="I666" s="64"/>
      <c r="J666" s="63"/>
      <c r="K666" s="64"/>
      <c r="L666" s="90" t="str">
        <f t="shared" si="56"/>
        <v/>
      </c>
      <c r="M666" s="66"/>
      <c r="N666" s="63" t="str">
        <f t="shared" si="53"/>
        <v/>
      </c>
      <c r="O666" s="63" t="str">
        <f t="shared" si="54"/>
        <v/>
      </c>
      <c r="P666" s="61" t="str">
        <f t="shared" si="55"/>
        <v/>
      </c>
      <c r="W666" s="90" t="str">
        <f>IF('2. Aanbestedingen'!$B666="","",COUNTIFS('2. Aanbestedingen'!$Q666:$V666,"Toegepast (eis)")+COUNTIFS('2. Aanbestedingen'!$Q666:$V666,"Toegepast (wens)"))</f>
        <v/>
      </c>
      <c r="X666" s="97" t="str">
        <f t="shared" si="52"/>
        <v/>
      </c>
    </row>
    <row r="667" spans="2:24" x14ac:dyDescent="0.2">
      <c r="B667" s="60"/>
      <c r="C667" s="61"/>
      <c r="D667" s="61"/>
      <c r="E667" s="61"/>
      <c r="F667" s="62"/>
      <c r="G667" s="62"/>
      <c r="H667" s="63"/>
      <c r="I667" s="64"/>
      <c r="J667" s="63"/>
      <c r="K667" s="64"/>
      <c r="L667" s="90" t="str">
        <f t="shared" si="56"/>
        <v/>
      </c>
      <c r="M667" s="66"/>
      <c r="N667" s="63" t="str">
        <f t="shared" si="53"/>
        <v/>
      </c>
      <c r="O667" s="63" t="str">
        <f t="shared" si="54"/>
        <v/>
      </c>
      <c r="P667" s="61" t="str">
        <f t="shared" si="55"/>
        <v/>
      </c>
      <c r="W667" s="90" t="str">
        <f>IF('2. Aanbestedingen'!$B667="","",COUNTIFS('2. Aanbestedingen'!$Q667:$V667,"Toegepast (eis)")+COUNTIFS('2. Aanbestedingen'!$Q667:$V667,"Toegepast (wens)"))</f>
        <v/>
      </c>
      <c r="X667" s="97" t="str">
        <f t="shared" si="52"/>
        <v/>
      </c>
    </row>
    <row r="668" spans="2:24" x14ac:dyDescent="0.2">
      <c r="B668" s="60"/>
      <c r="C668" s="61"/>
      <c r="D668" s="61"/>
      <c r="E668" s="61"/>
      <c r="F668" s="62"/>
      <c r="G668" s="62"/>
      <c r="H668" s="63"/>
      <c r="I668" s="64"/>
      <c r="J668" s="63"/>
      <c r="K668" s="64"/>
      <c r="L668" s="90" t="str">
        <f t="shared" si="56"/>
        <v/>
      </c>
      <c r="M668" s="66"/>
      <c r="N668" s="63" t="str">
        <f t="shared" si="53"/>
        <v/>
      </c>
      <c r="O668" s="63" t="str">
        <f t="shared" si="54"/>
        <v/>
      </c>
      <c r="P668" s="61" t="str">
        <f t="shared" si="55"/>
        <v/>
      </c>
      <c r="W668" s="90" t="str">
        <f>IF('2. Aanbestedingen'!$B668="","",COUNTIFS('2. Aanbestedingen'!$Q668:$V668,"Toegepast (eis)")+COUNTIFS('2. Aanbestedingen'!$Q668:$V668,"Toegepast (wens)"))</f>
        <v/>
      </c>
      <c r="X668" s="97" t="str">
        <f t="shared" si="52"/>
        <v/>
      </c>
    </row>
    <row r="669" spans="2:24" x14ac:dyDescent="0.2">
      <c r="B669" s="60"/>
      <c r="C669" s="61"/>
      <c r="D669" s="61"/>
      <c r="E669" s="61"/>
      <c r="F669" s="62"/>
      <c r="G669" s="62"/>
      <c r="H669" s="63"/>
      <c r="I669" s="64"/>
      <c r="J669" s="63"/>
      <c r="K669" s="64"/>
      <c r="L669" s="90" t="str">
        <f t="shared" si="56"/>
        <v/>
      </c>
      <c r="M669" s="66"/>
      <c r="N669" s="63" t="str">
        <f t="shared" si="53"/>
        <v/>
      </c>
      <c r="O669" s="63" t="str">
        <f t="shared" si="54"/>
        <v/>
      </c>
      <c r="P669" s="61" t="str">
        <f t="shared" si="55"/>
        <v/>
      </c>
      <c r="W669" s="90" t="str">
        <f>IF('2. Aanbestedingen'!$B669="","",COUNTIFS('2. Aanbestedingen'!$Q669:$V669,"Toegepast (eis)")+COUNTIFS('2. Aanbestedingen'!$Q669:$V669,"Toegepast (wens)"))</f>
        <v/>
      </c>
      <c r="X669" s="97" t="str">
        <f t="shared" si="52"/>
        <v/>
      </c>
    </row>
    <row r="670" spans="2:24" x14ac:dyDescent="0.2">
      <c r="B670" s="60"/>
      <c r="C670" s="61"/>
      <c r="D670" s="61"/>
      <c r="E670" s="61"/>
      <c r="F670" s="62"/>
      <c r="G670" s="62"/>
      <c r="H670" s="63"/>
      <c r="I670" s="64"/>
      <c r="J670" s="63"/>
      <c r="K670" s="64"/>
      <c r="L670" s="90" t="str">
        <f t="shared" si="56"/>
        <v/>
      </c>
      <c r="M670" s="66"/>
      <c r="N670" s="63" t="str">
        <f t="shared" si="53"/>
        <v/>
      </c>
      <c r="O670" s="63" t="str">
        <f t="shared" si="54"/>
        <v/>
      </c>
      <c r="P670" s="61" t="str">
        <f t="shared" si="55"/>
        <v/>
      </c>
      <c r="W670" s="90" t="str">
        <f>IF('2. Aanbestedingen'!$B670="","",COUNTIFS('2. Aanbestedingen'!$Q670:$V670,"Toegepast (eis)")+COUNTIFS('2. Aanbestedingen'!$Q670:$V670,"Toegepast (wens)"))</f>
        <v/>
      </c>
      <c r="X670" s="97" t="str">
        <f t="shared" si="52"/>
        <v/>
      </c>
    </row>
    <row r="671" spans="2:24" x14ac:dyDescent="0.2">
      <c r="B671" s="60"/>
      <c r="C671" s="61"/>
      <c r="D671" s="61"/>
      <c r="E671" s="61"/>
      <c r="F671" s="62"/>
      <c r="G671" s="62"/>
      <c r="H671" s="63"/>
      <c r="I671" s="64"/>
      <c r="J671" s="63"/>
      <c r="K671" s="64"/>
      <c r="L671" s="90" t="str">
        <f t="shared" si="56"/>
        <v/>
      </c>
      <c r="M671" s="66"/>
      <c r="N671" s="63" t="str">
        <f t="shared" si="53"/>
        <v/>
      </c>
      <c r="O671" s="63" t="str">
        <f t="shared" si="54"/>
        <v/>
      </c>
      <c r="P671" s="61" t="str">
        <f t="shared" si="55"/>
        <v/>
      </c>
      <c r="W671" s="90" t="str">
        <f>IF('2. Aanbestedingen'!$B671="","",COUNTIFS('2. Aanbestedingen'!$Q671:$V671,"Toegepast (eis)")+COUNTIFS('2. Aanbestedingen'!$Q671:$V671,"Toegepast (wens)"))</f>
        <v/>
      </c>
      <c r="X671" s="97" t="str">
        <f t="shared" si="52"/>
        <v/>
      </c>
    </row>
    <row r="672" spans="2:24" x14ac:dyDescent="0.2">
      <c r="B672" s="60"/>
      <c r="C672" s="61"/>
      <c r="D672" s="61"/>
      <c r="E672" s="61"/>
      <c r="F672" s="62"/>
      <c r="G672" s="62"/>
      <c r="H672" s="63"/>
      <c r="I672" s="64"/>
      <c r="J672" s="63"/>
      <c r="K672" s="64"/>
      <c r="L672" s="90" t="str">
        <f t="shared" si="56"/>
        <v/>
      </c>
      <c r="M672" s="66"/>
      <c r="N672" s="63" t="str">
        <f t="shared" si="53"/>
        <v/>
      </c>
      <c r="O672" s="63" t="str">
        <f t="shared" si="54"/>
        <v/>
      </c>
      <c r="P672" s="61" t="str">
        <f t="shared" si="55"/>
        <v/>
      </c>
      <c r="W672" s="90" t="str">
        <f>IF('2. Aanbestedingen'!$B672="","",COUNTIFS('2. Aanbestedingen'!$Q672:$V672,"Toegepast (eis)")+COUNTIFS('2. Aanbestedingen'!$Q672:$V672,"Toegepast (wens)"))</f>
        <v/>
      </c>
      <c r="X672" s="97" t="str">
        <f t="shared" si="52"/>
        <v/>
      </c>
    </row>
    <row r="673" spans="2:24" x14ac:dyDescent="0.2">
      <c r="B673" s="60"/>
      <c r="C673" s="61"/>
      <c r="D673" s="61"/>
      <c r="E673" s="61"/>
      <c r="F673" s="62"/>
      <c r="G673" s="62"/>
      <c r="H673" s="63"/>
      <c r="I673" s="64"/>
      <c r="J673" s="63"/>
      <c r="K673" s="64"/>
      <c r="L673" s="90" t="str">
        <f t="shared" si="56"/>
        <v/>
      </c>
      <c r="M673" s="66"/>
      <c r="N673" s="63" t="str">
        <f t="shared" si="53"/>
        <v/>
      </c>
      <c r="O673" s="63" t="str">
        <f t="shared" si="54"/>
        <v/>
      </c>
      <c r="P673" s="61" t="str">
        <f t="shared" si="55"/>
        <v/>
      </c>
      <c r="W673" s="90" t="str">
        <f>IF('2. Aanbestedingen'!$B673="","",COUNTIFS('2. Aanbestedingen'!$Q673:$V673,"Toegepast (eis)")+COUNTIFS('2. Aanbestedingen'!$Q673:$V673,"Toegepast (wens)"))</f>
        <v/>
      </c>
      <c r="X673" s="97" t="str">
        <f t="shared" si="52"/>
        <v/>
      </c>
    </row>
    <row r="674" spans="2:24" x14ac:dyDescent="0.2">
      <c r="B674" s="60"/>
      <c r="C674" s="61"/>
      <c r="D674" s="61"/>
      <c r="E674" s="61"/>
      <c r="F674" s="62"/>
      <c r="G674" s="62"/>
      <c r="H674" s="63"/>
      <c r="I674" s="64"/>
      <c r="J674" s="63"/>
      <c r="K674" s="64"/>
      <c r="L674" s="90" t="str">
        <f t="shared" si="56"/>
        <v/>
      </c>
      <c r="M674" s="66"/>
      <c r="N674" s="63" t="str">
        <f t="shared" si="53"/>
        <v/>
      </c>
      <c r="O674" s="63" t="str">
        <f t="shared" si="54"/>
        <v/>
      </c>
      <c r="P674" s="61" t="str">
        <f t="shared" si="55"/>
        <v/>
      </c>
      <c r="W674" s="90" t="str">
        <f>IF('2. Aanbestedingen'!$B674="","",COUNTIFS('2. Aanbestedingen'!$Q674:$V674,"Toegepast (eis)")+COUNTIFS('2. Aanbestedingen'!$Q674:$V674,"Toegepast (wens)"))</f>
        <v/>
      </c>
      <c r="X674" s="97" t="str">
        <f t="shared" si="52"/>
        <v/>
      </c>
    </row>
    <row r="675" spans="2:24" x14ac:dyDescent="0.2">
      <c r="B675" s="60"/>
      <c r="C675" s="61"/>
      <c r="D675" s="61"/>
      <c r="E675" s="61"/>
      <c r="F675" s="62"/>
      <c r="G675" s="62"/>
      <c r="H675" s="63"/>
      <c r="I675" s="64"/>
      <c r="J675" s="63"/>
      <c r="K675" s="64"/>
      <c r="L675" s="90" t="str">
        <f t="shared" si="56"/>
        <v/>
      </c>
      <c r="M675" s="66"/>
      <c r="N675" s="63" t="str">
        <f t="shared" si="53"/>
        <v/>
      </c>
      <c r="O675" s="63" t="str">
        <f t="shared" si="54"/>
        <v/>
      </c>
      <c r="P675" s="61" t="str">
        <f t="shared" si="55"/>
        <v/>
      </c>
      <c r="W675" s="90" t="str">
        <f>IF('2. Aanbestedingen'!$B675="","",COUNTIFS('2. Aanbestedingen'!$Q675:$V675,"Toegepast (eis)")+COUNTIFS('2. Aanbestedingen'!$Q675:$V675,"Toegepast (wens)"))</f>
        <v/>
      </c>
      <c r="X675" s="97" t="str">
        <f t="shared" si="52"/>
        <v/>
      </c>
    </row>
    <row r="676" spans="2:24" x14ac:dyDescent="0.2">
      <c r="B676" s="60"/>
      <c r="C676" s="61"/>
      <c r="D676" s="61"/>
      <c r="E676" s="61"/>
      <c r="F676" s="62"/>
      <c r="G676" s="62"/>
      <c r="H676" s="63"/>
      <c r="I676" s="64"/>
      <c r="J676" s="63"/>
      <c r="K676" s="64"/>
      <c r="L676" s="90" t="str">
        <f t="shared" si="56"/>
        <v/>
      </c>
      <c r="M676" s="66"/>
      <c r="N676" s="63" t="str">
        <f t="shared" si="53"/>
        <v/>
      </c>
      <c r="O676" s="63" t="str">
        <f t="shared" si="54"/>
        <v/>
      </c>
      <c r="P676" s="61" t="str">
        <f t="shared" si="55"/>
        <v/>
      </c>
      <c r="W676" s="90" t="str">
        <f>IF('2. Aanbestedingen'!$B676="","",COUNTIFS('2. Aanbestedingen'!$Q676:$V676,"Toegepast (eis)")+COUNTIFS('2. Aanbestedingen'!$Q676:$V676,"Toegepast (wens)"))</f>
        <v/>
      </c>
      <c r="X676" s="97" t="str">
        <f t="shared" si="52"/>
        <v/>
      </c>
    </row>
    <row r="677" spans="2:24" x14ac:dyDescent="0.2">
      <c r="B677" s="60"/>
      <c r="C677" s="61"/>
      <c r="D677" s="61"/>
      <c r="E677" s="61"/>
      <c r="F677" s="62"/>
      <c r="G677" s="62"/>
      <c r="H677" s="63"/>
      <c r="I677" s="64"/>
      <c r="J677" s="63"/>
      <c r="K677" s="64"/>
      <c r="L677" s="90" t="str">
        <f t="shared" si="56"/>
        <v/>
      </c>
      <c r="M677" s="66"/>
      <c r="N677" s="63" t="str">
        <f t="shared" si="53"/>
        <v/>
      </c>
      <c r="O677" s="63" t="str">
        <f t="shared" si="54"/>
        <v/>
      </c>
      <c r="P677" s="61" t="str">
        <f t="shared" si="55"/>
        <v/>
      </c>
      <c r="W677" s="90" t="str">
        <f>IF('2. Aanbestedingen'!$B677="","",COUNTIFS('2. Aanbestedingen'!$Q677:$V677,"Toegepast (eis)")+COUNTIFS('2. Aanbestedingen'!$Q677:$V677,"Toegepast (wens)"))</f>
        <v/>
      </c>
      <c r="X677" s="97" t="str">
        <f t="shared" si="52"/>
        <v/>
      </c>
    </row>
    <row r="678" spans="2:24" x14ac:dyDescent="0.2">
      <c r="B678" s="60"/>
      <c r="C678" s="61"/>
      <c r="D678" s="61"/>
      <c r="E678" s="61"/>
      <c r="F678" s="62"/>
      <c r="G678" s="62"/>
      <c r="H678" s="63"/>
      <c r="I678" s="64"/>
      <c r="J678" s="63"/>
      <c r="K678" s="64"/>
      <c r="L678" s="90" t="str">
        <f t="shared" si="56"/>
        <v/>
      </c>
      <c r="M678" s="66"/>
      <c r="N678" s="63" t="str">
        <f t="shared" si="53"/>
        <v/>
      </c>
      <c r="O678" s="63" t="str">
        <f t="shared" si="54"/>
        <v/>
      </c>
      <c r="P678" s="61" t="str">
        <f t="shared" si="55"/>
        <v/>
      </c>
      <c r="W678" s="90" t="str">
        <f>IF('2. Aanbestedingen'!$B678="","",COUNTIFS('2. Aanbestedingen'!$Q678:$V678,"Toegepast (eis)")+COUNTIFS('2. Aanbestedingen'!$Q678:$V678,"Toegepast (wens)"))</f>
        <v/>
      </c>
      <c r="X678" s="97" t="str">
        <f t="shared" si="52"/>
        <v/>
      </c>
    </row>
    <row r="679" spans="2:24" x14ac:dyDescent="0.2">
      <c r="B679" s="60"/>
      <c r="C679" s="61"/>
      <c r="D679" s="61"/>
      <c r="E679" s="61"/>
      <c r="F679" s="62"/>
      <c r="G679" s="62"/>
      <c r="H679" s="63"/>
      <c r="I679" s="64"/>
      <c r="J679" s="63"/>
      <c r="K679" s="64"/>
      <c r="L679" s="90" t="str">
        <f t="shared" si="56"/>
        <v/>
      </c>
      <c r="M679" s="66"/>
      <c r="N679" s="63" t="str">
        <f t="shared" si="53"/>
        <v/>
      </c>
      <c r="O679" s="63" t="str">
        <f t="shared" si="54"/>
        <v/>
      </c>
      <c r="P679" s="61" t="str">
        <f t="shared" si="55"/>
        <v/>
      </c>
      <c r="W679" s="90" t="str">
        <f>IF('2. Aanbestedingen'!$B679="","",COUNTIFS('2. Aanbestedingen'!$Q679:$V679,"Toegepast (eis)")+COUNTIFS('2. Aanbestedingen'!$Q679:$V679,"Toegepast (wens)"))</f>
        <v/>
      </c>
      <c r="X679" s="97" t="str">
        <f t="shared" si="52"/>
        <v/>
      </c>
    </row>
    <row r="680" spans="2:24" x14ac:dyDescent="0.2">
      <c r="B680" s="60"/>
      <c r="C680" s="61"/>
      <c r="D680" s="61"/>
      <c r="E680" s="61"/>
      <c r="F680" s="62"/>
      <c r="G680" s="62"/>
      <c r="H680" s="63"/>
      <c r="I680" s="64"/>
      <c r="J680" s="63"/>
      <c r="K680" s="64"/>
      <c r="L680" s="90" t="str">
        <f t="shared" si="56"/>
        <v/>
      </c>
      <c r="M680" s="66"/>
      <c r="N680" s="63" t="str">
        <f t="shared" si="53"/>
        <v/>
      </c>
      <c r="O680" s="63" t="str">
        <f t="shared" si="54"/>
        <v/>
      </c>
      <c r="P680" s="61" t="str">
        <f t="shared" si="55"/>
        <v/>
      </c>
      <c r="W680" s="90" t="str">
        <f>IF('2. Aanbestedingen'!$B680="","",COUNTIFS('2. Aanbestedingen'!$Q680:$V680,"Toegepast (eis)")+COUNTIFS('2. Aanbestedingen'!$Q680:$V680,"Toegepast (wens)"))</f>
        <v/>
      </c>
      <c r="X680" s="97" t="str">
        <f t="shared" si="52"/>
        <v/>
      </c>
    </row>
    <row r="681" spans="2:24" x14ac:dyDescent="0.2">
      <c r="B681" s="60"/>
      <c r="C681" s="61"/>
      <c r="D681" s="61"/>
      <c r="E681" s="61"/>
      <c r="F681" s="62"/>
      <c r="G681" s="62"/>
      <c r="H681" s="63"/>
      <c r="I681" s="64"/>
      <c r="J681" s="63"/>
      <c r="K681" s="64"/>
      <c r="L681" s="90" t="str">
        <f t="shared" si="56"/>
        <v/>
      </c>
      <c r="M681" s="66"/>
      <c r="N681" s="63" t="str">
        <f t="shared" si="53"/>
        <v/>
      </c>
      <c r="O681" s="63" t="str">
        <f t="shared" si="54"/>
        <v/>
      </c>
      <c r="P681" s="61" t="str">
        <f t="shared" si="55"/>
        <v/>
      </c>
      <c r="W681" s="90" t="str">
        <f>IF('2. Aanbestedingen'!$B681="","",COUNTIFS('2. Aanbestedingen'!$Q681:$V681,"Toegepast (eis)")+COUNTIFS('2. Aanbestedingen'!$Q681:$V681,"Toegepast (wens)"))</f>
        <v/>
      </c>
      <c r="X681" s="97" t="str">
        <f t="shared" si="52"/>
        <v/>
      </c>
    </row>
    <row r="682" spans="2:24" x14ac:dyDescent="0.2">
      <c r="B682" s="60"/>
      <c r="C682" s="61"/>
      <c r="D682" s="61"/>
      <c r="E682" s="61"/>
      <c r="F682" s="62"/>
      <c r="G682" s="62"/>
      <c r="H682" s="63"/>
      <c r="I682" s="64"/>
      <c r="J682" s="63"/>
      <c r="K682" s="64"/>
      <c r="L682" s="90" t="str">
        <f t="shared" si="56"/>
        <v/>
      </c>
      <c r="M682" s="66"/>
      <c r="N682" s="63" t="str">
        <f t="shared" si="53"/>
        <v/>
      </c>
      <c r="O682" s="63" t="str">
        <f t="shared" si="54"/>
        <v/>
      </c>
      <c r="P682" s="61" t="str">
        <f t="shared" si="55"/>
        <v/>
      </c>
      <c r="W682" s="90" t="str">
        <f>IF('2. Aanbestedingen'!$B682="","",COUNTIFS('2. Aanbestedingen'!$Q682:$V682,"Toegepast (eis)")+COUNTIFS('2. Aanbestedingen'!$Q682:$V682,"Toegepast (wens)"))</f>
        <v/>
      </c>
      <c r="X682" s="97" t="str">
        <f t="shared" si="52"/>
        <v/>
      </c>
    </row>
    <row r="683" spans="2:24" x14ac:dyDescent="0.2">
      <c r="B683" s="60"/>
      <c r="C683" s="61"/>
      <c r="D683" s="61"/>
      <c r="E683" s="61"/>
      <c r="F683" s="62"/>
      <c r="G683" s="62"/>
      <c r="H683" s="63"/>
      <c r="I683" s="64"/>
      <c r="J683" s="63"/>
      <c r="K683" s="64"/>
      <c r="L683" s="90" t="str">
        <f t="shared" si="56"/>
        <v/>
      </c>
      <c r="M683" s="66"/>
      <c r="N683" s="63" t="str">
        <f t="shared" si="53"/>
        <v/>
      </c>
      <c r="O683" s="63" t="str">
        <f t="shared" si="54"/>
        <v/>
      </c>
      <c r="P683" s="61" t="str">
        <f t="shared" si="55"/>
        <v/>
      </c>
      <c r="W683" s="90" t="str">
        <f>IF('2. Aanbestedingen'!$B683="","",COUNTIFS('2. Aanbestedingen'!$Q683:$V683,"Toegepast (eis)")+COUNTIFS('2. Aanbestedingen'!$Q683:$V683,"Toegepast (wens)"))</f>
        <v/>
      </c>
      <c r="X683" s="97" t="str">
        <f t="shared" si="52"/>
        <v/>
      </c>
    </row>
    <row r="684" spans="2:24" x14ac:dyDescent="0.2">
      <c r="B684" s="60"/>
      <c r="C684" s="61"/>
      <c r="D684" s="61"/>
      <c r="E684" s="61"/>
      <c r="F684" s="62"/>
      <c r="G684" s="62"/>
      <c r="H684" s="63"/>
      <c r="I684" s="64"/>
      <c r="J684" s="63"/>
      <c r="K684" s="64"/>
      <c r="L684" s="90" t="str">
        <f t="shared" si="56"/>
        <v/>
      </c>
      <c r="M684" s="66"/>
      <c r="N684" s="63" t="str">
        <f t="shared" si="53"/>
        <v/>
      </c>
      <c r="O684" s="63" t="str">
        <f t="shared" si="54"/>
        <v/>
      </c>
      <c r="P684" s="61" t="str">
        <f t="shared" si="55"/>
        <v/>
      </c>
      <c r="W684" s="90" t="str">
        <f>IF('2. Aanbestedingen'!$B684="","",COUNTIFS('2. Aanbestedingen'!$Q684:$V684,"Toegepast (eis)")+COUNTIFS('2. Aanbestedingen'!$Q684:$V684,"Toegepast (wens)"))</f>
        <v/>
      </c>
      <c r="X684" s="97" t="str">
        <f t="shared" si="52"/>
        <v/>
      </c>
    </row>
    <row r="685" spans="2:24" x14ac:dyDescent="0.2">
      <c r="B685" s="60"/>
      <c r="C685" s="61"/>
      <c r="D685" s="61"/>
      <c r="E685" s="61"/>
      <c r="F685" s="62"/>
      <c r="G685" s="62"/>
      <c r="H685" s="63"/>
      <c r="I685" s="64"/>
      <c r="J685" s="63"/>
      <c r="K685" s="64"/>
      <c r="L685" s="90" t="str">
        <f t="shared" si="56"/>
        <v/>
      </c>
      <c r="M685" s="66"/>
      <c r="N685" s="63" t="str">
        <f t="shared" si="53"/>
        <v/>
      </c>
      <c r="O685" s="63" t="str">
        <f t="shared" si="54"/>
        <v/>
      </c>
      <c r="P685" s="61" t="str">
        <f t="shared" si="55"/>
        <v/>
      </c>
      <c r="W685" s="90" t="str">
        <f>IF('2. Aanbestedingen'!$B685="","",COUNTIFS('2. Aanbestedingen'!$Q685:$V685,"Toegepast (eis)")+COUNTIFS('2. Aanbestedingen'!$Q685:$V685,"Toegepast (wens)"))</f>
        <v/>
      </c>
      <c r="X685" s="97" t="str">
        <f t="shared" si="52"/>
        <v/>
      </c>
    </row>
    <row r="686" spans="2:24" x14ac:dyDescent="0.2">
      <c r="B686" s="60"/>
      <c r="C686" s="61"/>
      <c r="D686" s="61"/>
      <c r="E686" s="61"/>
      <c r="F686" s="62"/>
      <c r="G686" s="62"/>
      <c r="H686" s="63"/>
      <c r="I686" s="64"/>
      <c r="J686" s="63"/>
      <c r="K686" s="64"/>
      <c r="L686" s="90" t="str">
        <f t="shared" si="56"/>
        <v/>
      </c>
      <c r="M686" s="66"/>
      <c r="N686" s="63" t="str">
        <f t="shared" si="53"/>
        <v/>
      </c>
      <c r="O686" s="63" t="str">
        <f t="shared" si="54"/>
        <v/>
      </c>
      <c r="P686" s="61" t="str">
        <f t="shared" si="55"/>
        <v/>
      </c>
      <c r="W686" s="90" t="str">
        <f>IF('2. Aanbestedingen'!$B686="","",COUNTIFS('2. Aanbestedingen'!$Q686:$V686,"Toegepast (eis)")+COUNTIFS('2. Aanbestedingen'!$Q686:$V686,"Toegepast (wens)"))</f>
        <v/>
      </c>
      <c r="X686" s="97" t="str">
        <f t="shared" si="52"/>
        <v/>
      </c>
    </row>
    <row r="687" spans="2:24" x14ac:dyDescent="0.2">
      <c r="B687" s="60"/>
      <c r="C687" s="61"/>
      <c r="D687" s="61"/>
      <c r="E687" s="61"/>
      <c r="F687" s="62"/>
      <c r="G687" s="62"/>
      <c r="H687" s="63"/>
      <c r="I687" s="64"/>
      <c r="J687" s="63"/>
      <c r="K687" s="64"/>
      <c r="L687" s="90" t="str">
        <f t="shared" si="56"/>
        <v/>
      </c>
      <c r="M687" s="66"/>
      <c r="N687" s="63" t="str">
        <f t="shared" si="53"/>
        <v/>
      </c>
      <c r="O687" s="63" t="str">
        <f t="shared" si="54"/>
        <v/>
      </c>
      <c r="P687" s="61" t="str">
        <f t="shared" si="55"/>
        <v/>
      </c>
      <c r="W687" s="90" t="str">
        <f>IF('2. Aanbestedingen'!$B687="","",COUNTIFS('2. Aanbestedingen'!$Q687:$V687,"Toegepast (eis)")+COUNTIFS('2. Aanbestedingen'!$Q687:$V687,"Toegepast (wens)"))</f>
        <v/>
      </c>
      <c r="X687" s="97" t="str">
        <f t="shared" si="52"/>
        <v/>
      </c>
    </row>
    <row r="688" spans="2:24" x14ac:dyDescent="0.2">
      <c r="B688" s="60"/>
      <c r="C688" s="61"/>
      <c r="D688" s="61"/>
      <c r="E688" s="61"/>
      <c r="F688" s="62"/>
      <c r="G688" s="62"/>
      <c r="H688" s="63"/>
      <c r="I688" s="64"/>
      <c r="J688" s="63"/>
      <c r="K688" s="64"/>
      <c r="L688" s="90" t="str">
        <f t="shared" si="56"/>
        <v/>
      </c>
      <c r="M688" s="66"/>
      <c r="N688" s="63" t="str">
        <f t="shared" si="53"/>
        <v/>
      </c>
      <c r="O688" s="63" t="str">
        <f t="shared" si="54"/>
        <v/>
      </c>
      <c r="P688" s="61" t="str">
        <f t="shared" si="55"/>
        <v/>
      </c>
      <c r="W688" s="90" t="str">
        <f>IF('2. Aanbestedingen'!$B688="","",COUNTIFS('2. Aanbestedingen'!$Q688:$V688,"Toegepast (eis)")+COUNTIFS('2. Aanbestedingen'!$Q688:$V688,"Toegepast (wens)"))</f>
        <v/>
      </c>
      <c r="X688" s="97" t="str">
        <f t="shared" si="52"/>
        <v/>
      </c>
    </row>
    <row r="689" spans="2:24" x14ac:dyDescent="0.2">
      <c r="B689" s="60"/>
      <c r="C689" s="61"/>
      <c r="D689" s="61"/>
      <c r="E689" s="61"/>
      <c r="F689" s="62"/>
      <c r="G689" s="62"/>
      <c r="H689" s="63"/>
      <c r="I689" s="64"/>
      <c r="J689" s="63"/>
      <c r="K689" s="64"/>
      <c r="L689" s="90" t="str">
        <f t="shared" si="56"/>
        <v/>
      </c>
      <c r="M689" s="66"/>
      <c r="N689" s="63" t="str">
        <f t="shared" si="53"/>
        <v/>
      </c>
      <c r="O689" s="63" t="str">
        <f t="shared" si="54"/>
        <v/>
      </c>
      <c r="P689" s="61" t="str">
        <f t="shared" si="55"/>
        <v/>
      </c>
      <c r="W689" s="90" t="str">
        <f>IF('2. Aanbestedingen'!$B689="","",COUNTIFS('2. Aanbestedingen'!$Q689:$V689,"Toegepast (eis)")+COUNTIFS('2. Aanbestedingen'!$Q689:$V689,"Toegepast (wens)"))</f>
        <v/>
      </c>
      <c r="X689" s="97" t="str">
        <f t="shared" si="52"/>
        <v/>
      </c>
    </row>
    <row r="690" spans="2:24" x14ac:dyDescent="0.2">
      <c r="B690" s="60"/>
      <c r="C690" s="61"/>
      <c r="D690" s="61"/>
      <c r="E690" s="61"/>
      <c r="F690" s="62"/>
      <c r="G690" s="62"/>
      <c r="H690" s="63"/>
      <c r="I690" s="64"/>
      <c r="J690" s="63"/>
      <c r="K690" s="64"/>
      <c r="L690" s="90" t="str">
        <f t="shared" si="56"/>
        <v/>
      </c>
      <c r="M690" s="66"/>
      <c r="N690" s="63" t="str">
        <f t="shared" si="53"/>
        <v/>
      </c>
      <c r="O690" s="63" t="str">
        <f t="shared" si="54"/>
        <v/>
      </c>
      <c r="P690" s="61" t="str">
        <f t="shared" si="55"/>
        <v/>
      </c>
      <c r="W690" s="90" t="str">
        <f>IF('2. Aanbestedingen'!$B690="","",COUNTIFS('2. Aanbestedingen'!$Q690:$V690,"Toegepast (eis)")+COUNTIFS('2. Aanbestedingen'!$Q690:$V690,"Toegepast (wens)"))</f>
        <v/>
      </c>
      <c r="X690" s="97" t="str">
        <f t="shared" si="52"/>
        <v/>
      </c>
    </row>
    <row r="691" spans="2:24" x14ac:dyDescent="0.2">
      <c r="B691" s="60"/>
      <c r="C691" s="61"/>
      <c r="D691" s="61"/>
      <c r="E691" s="61"/>
      <c r="F691" s="62"/>
      <c r="G691" s="62"/>
      <c r="H691" s="63"/>
      <c r="I691" s="64"/>
      <c r="J691" s="63"/>
      <c r="K691" s="64"/>
      <c r="L691" s="90" t="str">
        <f t="shared" si="56"/>
        <v/>
      </c>
      <c r="M691" s="66"/>
      <c r="N691" s="63" t="str">
        <f t="shared" si="53"/>
        <v/>
      </c>
      <c r="O691" s="63" t="str">
        <f t="shared" si="54"/>
        <v/>
      </c>
      <c r="P691" s="61" t="str">
        <f t="shared" si="55"/>
        <v/>
      </c>
      <c r="W691" s="90" t="str">
        <f>IF('2. Aanbestedingen'!$B691="","",COUNTIFS('2. Aanbestedingen'!$Q691:$V691,"Toegepast (eis)")+COUNTIFS('2. Aanbestedingen'!$Q691:$V691,"Toegepast (wens)"))</f>
        <v/>
      </c>
      <c r="X691" s="97" t="str">
        <f t="shared" si="52"/>
        <v/>
      </c>
    </row>
    <row r="692" spans="2:24" x14ac:dyDescent="0.2">
      <c r="B692" s="60"/>
      <c r="C692" s="61"/>
      <c r="D692" s="61"/>
      <c r="E692" s="61"/>
      <c r="F692" s="62"/>
      <c r="G692" s="62"/>
      <c r="H692" s="63"/>
      <c r="I692" s="64"/>
      <c r="J692" s="63"/>
      <c r="K692" s="64"/>
      <c r="L692" s="90" t="str">
        <f t="shared" si="56"/>
        <v/>
      </c>
      <c r="M692" s="66"/>
      <c r="N692" s="63" t="str">
        <f t="shared" si="53"/>
        <v/>
      </c>
      <c r="O692" s="63" t="str">
        <f t="shared" si="54"/>
        <v/>
      </c>
      <c r="P692" s="61" t="str">
        <f t="shared" si="55"/>
        <v/>
      </c>
      <c r="W692" s="90" t="str">
        <f>IF('2. Aanbestedingen'!$B692="","",COUNTIFS('2. Aanbestedingen'!$Q692:$V692,"Toegepast (eis)")+COUNTIFS('2. Aanbestedingen'!$Q692:$V692,"Toegepast (wens)"))</f>
        <v/>
      </c>
      <c r="X692" s="97" t="str">
        <f t="shared" si="52"/>
        <v/>
      </c>
    </row>
    <row r="693" spans="2:24" x14ac:dyDescent="0.2">
      <c r="B693" s="60"/>
      <c r="C693" s="61"/>
      <c r="D693" s="61"/>
      <c r="E693" s="61"/>
      <c r="F693" s="62"/>
      <c r="G693" s="62"/>
      <c r="H693" s="63"/>
      <c r="I693" s="64"/>
      <c r="J693" s="63"/>
      <c r="K693" s="64"/>
      <c r="L693" s="90" t="str">
        <f t="shared" si="56"/>
        <v/>
      </c>
      <c r="M693" s="66"/>
      <c r="N693" s="63" t="str">
        <f t="shared" si="53"/>
        <v/>
      </c>
      <c r="O693" s="63" t="str">
        <f t="shared" si="54"/>
        <v/>
      </c>
      <c r="P693" s="61" t="str">
        <f t="shared" si="55"/>
        <v/>
      </c>
      <c r="W693" s="90" t="str">
        <f>IF('2. Aanbestedingen'!$B693="","",COUNTIFS('2. Aanbestedingen'!$Q693:$V693,"Toegepast (eis)")+COUNTIFS('2. Aanbestedingen'!$Q693:$V693,"Toegepast (wens)"))</f>
        <v/>
      </c>
      <c r="X693" s="97" t="str">
        <f t="shared" si="52"/>
        <v/>
      </c>
    </row>
    <row r="694" spans="2:24" x14ac:dyDescent="0.2">
      <c r="B694" s="60"/>
      <c r="C694" s="61"/>
      <c r="D694" s="61"/>
      <c r="E694" s="61"/>
      <c r="F694" s="62"/>
      <c r="G694" s="62"/>
      <c r="H694" s="63"/>
      <c r="I694" s="64"/>
      <c r="J694" s="63"/>
      <c r="K694" s="64"/>
      <c r="L694" s="90" t="str">
        <f t="shared" si="56"/>
        <v/>
      </c>
      <c r="M694" s="66"/>
      <c r="N694" s="63" t="str">
        <f t="shared" si="53"/>
        <v/>
      </c>
      <c r="O694" s="63" t="str">
        <f t="shared" si="54"/>
        <v/>
      </c>
      <c r="P694" s="61" t="str">
        <f t="shared" si="55"/>
        <v/>
      </c>
      <c r="W694" s="90" t="str">
        <f>IF('2. Aanbestedingen'!$B694="","",COUNTIFS('2. Aanbestedingen'!$Q694:$V694,"Toegepast (eis)")+COUNTIFS('2. Aanbestedingen'!$Q694:$V694,"Toegepast (wens)"))</f>
        <v/>
      </c>
      <c r="X694" s="97" t="str">
        <f t="shared" si="52"/>
        <v/>
      </c>
    </row>
    <row r="695" spans="2:24" x14ac:dyDescent="0.2">
      <c r="B695" s="60"/>
      <c r="C695" s="61"/>
      <c r="D695" s="61"/>
      <c r="E695" s="61"/>
      <c r="F695" s="62"/>
      <c r="G695" s="62"/>
      <c r="H695" s="63"/>
      <c r="I695" s="64"/>
      <c r="J695" s="63"/>
      <c r="K695" s="64"/>
      <c r="L695" s="90" t="str">
        <f t="shared" si="56"/>
        <v/>
      </c>
      <c r="M695" s="66"/>
      <c r="N695" s="63" t="str">
        <f t="shared" si="53"/>
        <v/>
      </c>
      <c r="O695" s="63" t="str">
        <f t="shared" si="54"/>
        <v/>
      </c>
      <c r="P695" s="61" t="str">
        <f t="shared" si="55"/>
        <v/>
      </c>
      <c r="W695" s="90" t="str">
        <f>IF('2. Aanbestedingen'!$B695="","",COUNTIFS('2. Aanbestedingen'!$Q695:$V695,"Toegepast (eis)")+COUNTIFS('2. Aanbestedingen'!$Q695:$V695,"Toegepast (wens)"))</f>
        <v/>
      </c>
      <c r="X695" s="97" t="str">
        <f t="shared" si="52"/>
        <v/>
      </c>
    </row>
    <row r="696" spans="2:24" x14ac:dyDescent="0.2">
      <c r="B696" s="60"/>
      <c r="C696" s="61"/>
      <c r="D696" s="61"/>
      <c r="E696" s="61"/>
      <c r="F696" s="62"/>
      <c r="G696" s="62"/>
      <c r="H696" s="63"/>
      <c r="I696" s="64"/>
      <c r="J696" s="63"/>
      <c r="K696" s="64"/>
      <c r="L696" s="90" t="str">
        <f t="shared" si="56"/>
        <v/>
      </c>
      <c r="M696" s="66"/>
      <c r="N696" s="63" t="str">
        <f t="shared" si="53"/>
        <v/>
      </c>
      <c r="O696" s="63" t="str">
        <f t="shared" si="54"/>
        <v/>
      </c>
      <c r="P696" s="61" t="str">
        <f t="shared" si="55"/>
        <v/>
      </c>
      <c r="W696" s="90" t="str">
        <f>IF('2. Aanbestedingen'!$B696="","",COUNTIFS('2. Aanbestedingen'!$Q696:$V696,"Toegepast (eis)")+COUNTIFS('2. Aanbestedingen'!$Q696:$V696,"Toegepast (wens)"))</f>
        <v/>
      </c>
      <c r="X696" s="97" t="str">
        <f t="shared" si="52"/>
        <v/>
      </c>
    </row>
    <row r="697" spans="2:24" x14ac:dyDescent="0.2">
      <c r="B697" s="60"/>
      <c r="C697" s="61"/>
      <c r="D697" s="61"/>
      <c r="E697" s="61"/>
      <c r="F697" s="62"/>
      <c r="G697" s="62"/>
      <c r="H697" s="63"/>
      <c r="I697" s="64"/>
      <c r="J697" s="63"/>
      <c r="K697" s="64"/>
      <c r="L697" s="90" t="str">
        <f t="shared" si="56"/>
        <v/>
      </c>
      <c r="M697" s="66"/>
      <c r="N697" s="63" t="str">
        <f t="shared" si="53"/>
        <v/>
      </c>
      <c r="O697" s="63" t="str">
        <f t="shared" si="54"/>
        <v/>
      </c>
      <c r="P697" s="61" t="str">
        <f t="shared" si="55"/>
        <v/>
      </c>
      <c r="W697" s="90" t="str">
        <f>IF('2. Aanbestedingen'!$B697="","",COUNTIFS('2. Aanbestedingen'!$Q697:$V697,"Toegepast (eis)")+COUNTIFS('2. Aanbestedingen'!$Q697:$V697,"Toegepast (wens)"))</f>
        <v/>
      </c>
      <c r="X697" s="97" t="str">
        <f t="shared" si="52"/>
        <v/>
      </c>
    </row>
    <row r="698" spans="2:24" x14ac:dyDescent="0.2">
      <c r="B698" s="60"/>
      <c r="C698" s="61"/>
      <c r="D698" s="61"/>
      <c r="E698" s="61"/>
      <c r="F698" s="62"/>
      <c r="G698" s="62"/>
      <c r="H698" s="63"/>
      <c r="I698" s="64"/>
      <c r="J698" s="63"/>
      <c r="K698" s="64"/>
      <c r="L698" s="90" t="str">
        <f t="shared" si="56"/>
        <v/>
      </c>
      <c r="M698" s="66"/>
      <c r="N698" s="63" t="str">
        <f t="shared" si="53"/>
        <v/>
      </c>
      <c r="O698" s="63" t="str">
        <f t="shared" si="54"/>
        <v/>
      </c>
      <c r="P698" s="61" t="str">
        <f t="shared" si="55"/>
        <v/>
      </c>
      <c r="W698" s="90" t="str">
        <f>IF('2. Aanbestedingen'!$B698="","",COUNTIFS('2. Aanbestedingen'!$Q698:$V698,"Toegepast (eis)")+COUNTIFS('2. Aanbestedingen'!$Q698:$V698,"Toegepast (wens)"))</f>
        <v/>
      </c>
      <c r="X698" s="97" t="str">
        <f t="shared" si="52"/>
        <v/>
      </c>
    </row>
    <row r="699" spans="2:24" x14ac:dyDescent="0.2">
      <c r="B699" s="60"/>
      <c r="C699" s="61"/>
      <c r="D699" s="61"/>
      <c r="E699" s="61"/>
      <c r="F699" s="62"/>
      <c r="G699" s="62"/>
      <c r="H699" s="63"/>
      <c r="I699" s="64"/>
      <c r="J699" s="63"/>
      <c r="K699" s="64"/>
      <c r="L699" s="90" t="str">
        <f t="shared" si="56"/>
        <v/>
      </c>
      <c r="M699" s="66"/>
      <c r="N699" s="63" t="str">
        <f t="shared" si="53"/>
        <v/>
      </c>
      <c r="O699" s="63" t="str">
        <f t="shared" si="54"/>
        <v/>
      </c>
      <c r="P699" s="61" t="str">
        <f t="shared" si="55"/>
        <v/>
      </c>
      <c r="W699" s="90" t="str">
        <f>IF('2. Aanbestedingen'!$B699="","",COUNTIFS('2. Aanbestedingen'!$Q699:$V699,"Toegepast (eis)")+COUNTIFS('2. Aanbestedingen'!$Q699:$V699,"Toegepast (wens)"))</f>
        <v/>
      </c>
      <c r="X699" s="97" t="str">
        <f t="shared" si="52"/>
        <v/>
      </c>
    </row>
    <row r="700" spans="2:24" x14ac:dyDescent="0.2">
      <c r="B700" s="60"/>
      <c r="C700" s="61"/>
      <c r="D700" s="61"/>
      <c r="E700" s="61"/>
      <c r="F700" s="62"/>
      <c r="G700" s="62"/>
      <c r="H700" s="63"/>
      <c r="I700" s="64"/>
      <c r="J700" s="63"/>
      <c r="K700" s="64"/>
      <c r="L700" s="90" t="str">
        <f t="shared" si="56"/>
        <v/>
      </c>
      <c r="M700" s="66"/>
      <c r="N700" s="63" t="str">
        <f t="shared" si="53"/>
        <v/>
      </c>
      <c r="O700" s="63" t="str">
        <f t="shared" si="54"/>
        <v/>
      </c>
      <c r="P700" s="61" t="str">
        <f t="shared" si="55"/>
        <v/>
      </c>
      <c r="W700" s="90" t="str">
        <f>IF('2. Aanbestedingen'!$B700="","",COUNTIFS('2. Aanbestedingen'!$Q700:$V700,"Toegepast (eis)")+COUNTIFS('2. Aanbestedingen'!$Q700:$V700,"Toegepast (wens)"))</f>
        <v/>
      </c>
      <c r="X700" s="97" t="str">
        <f t="shared" si="52"/>
        <v/>
      </c>
    </row>
    <row r="701" spans="2:24" x14ac:dyDescent="0.2">
      <c r="B701" s="60"/>
      <c r="C701" s="61"/>
      <c r="D701" s="61"/>
      <c r="E701" s="61"/>
      <c r="F701" s="62"/>
      <c r="G701" s="62"/>
      <c r="H701" s="63"/>
      <c r="I701" s="64"/>
      <c r="J701" s="63"/>
      <c r="K701" s="64"/>
      <c r="L701" s="90" t="str">
        <f t="shared" si="56"/>
        <v/>
      </c>
      <c r="M701" s="66"/>
      <c r="N701" s="63" t="str">
        <f t="shared" si="53"/>
        <v/>
      </c>
      <c r="O701" s="63" t="str">
        <f t="shared" si="54"/>
        <v/>
      </c>
      <c r="P701" s="61" t="str">
        <f t="shared" si="55"/>
        <v/>
      </c>
      <c r="W701" s="90" t="str">
        <f>IF('2. Aanbestedingen'!$B701="","",COUNTIFS('2. Aanbestedingen'!$Q701:$V701,"Toegepast (eis)")+COUNTIFS('2. Aanbestedingen'!$Q701:$V701,"Toegepast (wens)"))</f>
        <v/>
      </c>
      <c r="X701" s="97" t="str">
        <f t="shared" si="52"/>
        <v/>
      </c>
    </row>
    <row r="702" spans="2:24" x14ac:dyDescent="0.2">
      <c r="B702" s="60"/>
      <c r="C702" s="61"/>
      <c r="D702" s="61"/>
      <c r="E702" s="61"/>
      <c r="F702" s="62"/>
      <c r="G702" s="62"/>
      <c r="H702" s="63"/>
      <c r="I702" s="64"/>
      <c r="J702" s="63"/>
      <c r="K702" s="64"/>
      <c r="L702" s="90" t="str">
        <f t="shared" si="56"/>
        <v/>
      </c>
      <c r="M702" s="66"/>
      <c r="N702" s="63" t="str">
        <f t="shared" si="53"/>
        <v/>
      </c>
      <c r="O702" s="63" t="str">
        <f t="shared" si="54"/>
        <v/>
      </c>
      <c r="P702" s="61" t="str">
        <f t="shared" si="55"/>
        <v/>
      </c>
      <c r="W702" s="90" t="str">
        <f>IF('2. Aanbestedingen'!$B702="","",COUNTIFS('2. Aanbestedingen'!$Q702:$V702,"Toegepast (eis)")+COUNTIFS('2. Aanbestedingen'!$Q702:$V702,"Toegepast (wens)"))</f>
        <v/>
      </c>
      <c r="X702" s="97" t="str">
        <f t="shared" si="52"/>
        <v/>
      </c>
    </row>
    <row r="703" spans="2:24" x14ac:dyDescent="0.2">
      <c r="B703" s="60"/>
      <c r="C703" s="61"/>
      <c r="D703" s="61"/>
      <c r="E703" s="61"/>
      <c r="F703" s="62"/>
      <c r="G703" s="62"/>
      <c r="H703" s="63"/>
      <c r="I703" s="64"/>
      <c r="J703" s="63"/>
      <c r="K703" s="64"/>
      <c r="L703" s="90" t="str">
        <f t="shared" si="56"/>
        <v/>
      </c>
      <c r="M703" s="66"/>
      <c r="N703" s="63" t="str">
        <f t="shared" si="53"/>
        <v/>
      </c>
      <c r="O703" s="63" t="str">
        <f t="shared" si="54"/>
        <v/>
      </c>
      <c r="P703" s="61" t="str">
        <f t="shared" si="55"/>
        <v/>
      </c>
      <c r="W703" s="90" t="str">
        <f>IF('2. Aanbestedingen'!$B703="","",COUNTIFS('2. Aanbestedingen'!$Q703:$V703,"Toegepast (eis)")+COUNTIFS('2. Aanbestedingen'!$Q703:$V703,"Toegepast (wens)"))</f>
        <v/>
      </c>
      <c r="X703" s="97" t="str">
        <f t="shared" si="52"/>
        <v/>
      </c>
    </row>
    <row r="704" spans="2:24" x14ac:dyDescent="0.2">
      <c r="B704" s="60"/>
      <c r="C704" s="61"/>
      <c r="D704" s="61"/>
      <c r="E704" s="61"/>
      <c r="F704" s="62"/>
      <c r="G704" s="62"/>
      <c r="H704" s="63"/>
      <c r="I704" s="64"/>
      <c r="J704" s="63"/>
      <c r="K704" s="64"/>
      <c r="L704" s="90" t="str">
        <f t="shared" si="56"/>
        <v/>
      </c>
      <c r="M704" s="66"/>
      <c r="N704" s="63" t="str">
        <f t="shared" si="53"/>
        <v/>
      </c>
      <c r="O704" s="63" t="str">
        <f t="shared" si="54"/>
        <v/>
      </c>
      <c r="P704" s="61" t="str">
        <f t="shared" si="55"/>
        <v/>
      </c>
      <c r="W704" s="90" t="str">
        <f>IF('2. Aanbestedingen'!$B704="","",COUNTIFS('2. Aanbestedingen'!$Q704:$V704,"Toegepast (eis)")+COUNTIFS('2. Aanbestedingen'!$Q704:$V704,"Toegepast (wens)"))</f>
        <v/>
      </c>
      <c r="X704" s="97" t="str">
        <f t="shared" si="52"/>
        <v/>
      </c>
    </row>
    <row r="705" spans="2:24" x14ac:dyDescent="0.2">
      <c r="B705" s="60"/>
      <c r="C705" s="61"/>
      <c r="D705" s="61"/>
      <c r="E705" s="61"/>
      <c r="F705" s="62"/>
      <c r="G705" s="62"/>
      <c r="H705" s="63"/>
      <c r="I705" s="64"/>
      <c r="J705" s="63"/>
      <c r="K705" s="64"/>
      <c r="L705" s="90" t="str">
        <f t="shared" si="56"/>
        <v/>
      </c>
      <c r="M705" s="66"/>
      <c r="N705" s="63" t="str">
        <f t="shared" si="53"/>
        <v/>
      </c>
      <c r="O705" s="63" t="str">
        <f t="shared" si="54"/>
        <v/>
      </c>
      <c r="P705" s="61" t="str">
        <f t="shared" si="55"/>
        <v/>
      </c>
      <c r="W705" s="90" t="str">
        <f>IF('2. Aanbestedingen'!$B705="","",COUNTIFS('2. Aanbestedingen'!$Q705:$V705,"Toegepast (eis)")+COUNTIFS('2. Aanbestedingen'!$Q705:$V705,"Toegepast (wens)"))</f>
        <v/>
      </c>
      <c r="X705" s="97" t="str">
        <f t="shared" si="52"/>
        <v/>
      </c>
    </row>
    <row r="706" spans="2:24" x14ac:dyDescent="0.2">
      <c r="B706" s="60"/>
      <c r="C706" s="61"/>
      <c r="D706" s="61"/>
      <c r="E706" s="61"/>
      <c r="F706" s="62"/>
      <c r="G706" s="62"/>
      <c r="H706" s="63"/>
      <c r="I706" s="64"/>
      <c r="J706" s="63"/>
      <c r="K706" s="64"/>
      <c r="L706" s="90" t="str">
        <f t="shared" si="56"/>
        <v/>
      </c>
      <c r="M706" s="66"/>
      <c r="N706" s="63" t="str">
        <f t="shared" si="53"/>
        <v/>
      </c>
      <c r="O706" s="63" t="str">
        <f t="shared" si="54"/>
        <v/>
      </c>
      <c r="P706" s="61" t="str">
        <f t="shared" si="55"/>
        <v/>
      </c>
      <c r="W706" s="90" t="str">
        <f>IF('2. Aanbestedingen'!$B706="","",COUNTIFS('2. Aanbestedingen'!$Q706:$V706,"Toegepast (eis)")+COUNTIFS('2. Aanbestedingen'!$Q706:$V706,"Toegepast (wens)"))</f>
        <v/>
      </c>
      <c r="X706" s="97" t="str">
        <f t="shared" si="52"/>
        <v/>
      </c>
    </row>
    <row r="707" spans="2:24" x14ac:dyDescent="0.2">
      <c r="B707" s="60"/>
      <c r="C707" s="61"/>
      <c r="D707" s="61"/>
      <c r="E707" s="61"/>
      <c r="F707" s="62"/>
      <c r="G707" s="62"/>
      <c r="H707" s="63"/>
      <c r="I707" s="64"/>
      <c r="J707" s="63"/>
      <c r="K707" s="64"/>
      <c r="L707" s="90" t="str">
        <f t="shared" si="56"/>
        <v/>
      </c>
      <c r="M707" s="66"/>
      <c r="N707" s="63" t="str">
        <f t="shared" si="53"/>
        <v/>
      </c>
      <c r="O707" s="63" t="str">
        <f t="shared" si="54"/>
        <v/>
      </c>
      <c r="P707" s="61" t="str">
        <f t="shared" si="55"/>
        <v/>
      </c>
      <c r="W707" s="90" t="str">
        <f>IF('2. Aanbestedingen'!$B707="","",COUNTIFS('2. Aanbestedingen'!$Q707:$V707,"Toegepast (eis)")+COUNTIFS('2. Aanbestedingen'!$Q707:$V707,"Toegepast (wens)"))</f>
        <v/>
      </c>
      <c r="X707" s="97" t="str">
        <f t="shared" si="52"/>
        <v/>
      </c>
    </row>
    <row r="708" spans="2:24" x14ac:dyDescent="0.2">
      <c r="B708" s="60"/>
      <c r="C708" s="61"/>
      <c r="D708" s="61"/>
      <c r="E708" s="61"/>
      <c r="F708" s="62"/>
      <c r="G708" s="62"/>
      <c r="H708" s="63"/>
      <c r="I708" s="64"/>
      <c r="J708" s="63"/>
      <c r="K708" s="64"/>
      <c r="L708" s="90" t="str">
        <f t="shared" si="56"/>
        <v/>
      </c>
      <c r="M708" s="66"/>
      <c r="N708" s="63" t="str">
        <f t="shared" si="53"/>
        <v/>
      </c>
      <c r="O708" s="63" t="str">
        <f t="shared" si="54"/>
        <v/>
      </c>
      <c r="P708" s="61" t="str">
        <f t="shared" si="55"/>
        <v/>
      </c>
      <c r="W708" s="90" t="str">
        <f>IF('2. Aanbestedingen'!$B708="","",COUNTIFS('2. Aanbestedingen'!$Q708:$V708,"Toegepast (eis)")+COUNTIFS('2. Aanbestedingen'!$Q708:$V708,"Toegepast (wens)"))</f>
        <v/>
      </c>
      <c r="X708" s="97" t="str">
        <f t="shared" si="52"/>
        <v/>
      </c>
    </row>
    <row r="709" spans="2:24" x14ac:dyDescent="0.2">
      <c r="B709" s="60"/>
      <c r="C709" s="61"/>
      <c r="D709" s="61"/>
      <c r="E709" s="61"/>
      <c r="F709" s="62"/>
      <c r="G709" s="62"/>
      <c r="H709" s="63"/>
      <c r="I709" s="64"/>
      <c r="J709" s="63"/>
      <c r="K709" s="64"/>
      <c r="L709" s="90" t="str">
        <f t="shared" si="56"/>
        <v/>
      </c>
      <c r="M709" s="66"/>
      <c r="N709" s="63" t="str">
        <f t="shared" si="53"/>
        <v/>
      </c>
      <c r="O709" s="63" t="str">
        <f t="shared" si="54"/>
        <v/>
      </c>
      <c r="P709" s="61" t="str">
        <f t="shared" si="55"/>
        <v/>
      </c>
      <c r="W709" s="90" t="str">
        <f>IF('2. Aanbestedingen'!$B709="","",COUNTIFS('2. Aanbestedingen'!$Q709:$V709,"Toegepast (eis)")+COUNTIFS('2. Aanbestedingen'!$Q709:$V709,"Toegepast (wens)"))</f>
        <v/>
      </c>
      <c r="X709" s="97" t="str">
        <f t="shared" ref="X709:X772" si="57">IF(W709&lt;&gt;"",W709/L709,"")</f>
        <v/>
      </c>
    </row>
    <row r="710" spans="2:24" x14ac:dyDescent="0.2">
      <c r="B710" s="60"/>
      <c r="C710" s="61"/>
      <c r="D710" s="61"/>
      <c r="E710" s="61"/>
      <c r="F710" s="62"/>
      <c r="G710" s="62"/>
      <c r="H710" s="63"/>
      <c r="I710" s="64"/>
      <c r="J710" s="63"/>
      <c r="K710" s="64"/>
      <c r="L710" s="90" t="str">
        <f t="shared" si="56"/>
        <v/>
      </c>
      <c r="M710" s="66"/>
      <c r="N710" s="63" t="str">
        <f t="shared" si="53"/>
        <v/>
      </c>
      <c r="O710" s="63" t="str">
        <f t="shared" si="54"/>
        <v/>
      </c>
      <c r="P710" s="61" t="str">
        <f t="shared" si="55"/>
        <v/>
      </c>
      <c r="W710" s="90" t="str">
        <f>IF('2. Aanbestedingen'!$B710="","",COUNTIFS('2. Aanbestedingen'!$Q710:$V710,"Toegepast (eis)")+COUNTIFS('2. Aanbestedingen'!$Q710:$V710,"Toegepast (wens)"))</f>
        <v/>
      </c>
      <c r="X710" s="97" t="str">
        <f t="shared" si="57"/>
        <v/>
      </c>
    </row>
    <row r="711" spans="2:24" x14ac:dyDescent="0.2">
      <c r="B711" s="60"/>
      <c r="C711" s="61"/>
      <c r="D711" s="61"/>
      <c r="E711" s="61"/>
      <c r="F711" s="62"/>
      <c r="G711" s="62"/>
      <c r="H711" s="63"/>
      <c r="I711" s="64"/>
      <c r="J711" s="63"/>
      <c r="K711" s="64"/>
      <c r="L711" s="90" t="str">
        <f t="shared" si="56"/>
        <v/>
      </c>
      <c r="M711" s="66"/>
      <c r="N711" s="63" t="str">
        <f t="shared" ref="N711:N774" si="58">IF(B711&lt;&gt;"",B711,"")</f>
        <v/>
      </c>
      <c r="O711" s="63" t="str">
        <f t="shared" ref="O711:O774" si="59">IF(C711&lt;&gt;"",C711,"")</f>
        <v/>
      </c>
      <c r="P711" s="61" t="str">
        <f t="shared" ref="P711:P774" si="60">IF(E711&lt;&gt;"",E711,"")</f>
        <v/>
      </c>
      <c r="W711" s="90" t="str">
        <f>IF('2. Aanbestedingen'!$B711="","",COUNTIFS('2. Aanbestedingen'!$Q711:$V711,"Toegepast (eis)")+COUNTIFS('2. Aanbestedingen'!$Q711:$V711,"Toegepast (wens)"))</f>
        <v/>
      </c>
      <c r="X711" s="97" t="str">
        <f t="shared" si="57"/>
        <v/>
      </c>
    </row>
    <row r="712" spans="2:24" x14ac:dyDescent="0.2">
      <c r="B712" s="60"/>
      <c r="C712" s="61"/>
      <c r="D712" s="61"/>
      <c r="E712" s="61"/>
      <c r="F712" s="62"/>
      <c r="G712" s="62"/>
      <c r="H712" s="63"/>
      <c r="I712" s="64"/>
      <c r="J712" s="63"/>
      <c r="K712" s="64"/>
      <c r="L712" s="90" t="str">
        <f t="shared" si="56"/>
        <v/>
      </c>
      <c r="M712" s="66"/>
      <c r="N712" s="63" t="str">
        <f t="shared" si="58"/>
        <v/>
      </c>
      <c r="O712" s="63" t="str">
        <f t="shared" si="59"/>
        <v/>
      </c>
      <c r="P712" s="61" t="str">
        <f t="shared" si="60"/>
        <v/>
      </c>
      <c r="W712" s="90" t="str">
        <f>IF('2. Aanbestedingen'!$B712="","",COUNTIFS('2. Aanbestedingen'!$Q712:$V712,"Toegepast (eis)")+COUNTIFS('2. Aanbestedingen'!$Q712:$V712,"Toegepast (wens)"))</f>
        <v/>
      </c>
      <c r="X712" s="97" t="str">
        <f t="shared" si="57"/>
        <v/>
      </c>
    </row>
    <row r="713" spans="2:24" x14ac:dyDescent="0.2">
      <c r="B713" s="60"/>
      <c r="C713" s="61"/>
      <c r="D713" s="61"/>
      <c r="E713" s="61"/>
      <c r="F713" s="62"/>
      <c r="G713" s="62"/>
      <c r="H713" s="63"/>
      <c r="I713" s="64"/>
      <c r="J713" s="63"/>
      <c r="K713" s="64"/>
      <c r="L713" s="90" t="str">
        <f t="shared" si="56"/>
        <v/>
      </c>
      <c r="M713" s="66"/>
      <c r="N713" s="63" t="str">
        <f t="shared" si="58"/>
        <v/>
      </c>
      <c r="O713" s="63" t="str">
        <f t="shared" si="59"/>
        <v/>
      </c>
      <c r="P713" s="61" t="str">
        <f t="shared" si="60"/>
        <v/>
      </c>
      <c r="W713" s="90" t="str">
        <f>IF('2. Aanbestedingen'!$B713="","",COUNTIFS('2. Aanbestedingen'!$Q713:$V713,"Toegepast (eis)")+COUNTIFS('2. Aanbestedingen'!$Q713:$V713,"Toegepast (wens)"))</f>
        <v/>
      </c>
      <c r="X713" s="97" t="str">
        <f t="shared" si="57"/>
        <v/>
      </c>
    </row>
    <row r="714" spans="2:24" x14ac:dyDescent="0.2">
      <c r="B714" s="60"/>
      <c r="C714" s="61"/>
      <c r="D714" s="61"/>
      <c r="E714" s="61"/>
      <c r="F714" s="62"/>
      <c r="G714" s="62"/>
      <c r="H714" s="63"/>
      <c r="I714" s="64"/>
      <c r="J714" s="63"/>
      <c r="K714" s="64"/>
      <c r="L714" s="90" t="str">
        <f t="shared" si="56"/>
        <v/>
      </c>
      <c r="M714" s="66"/>
      <c r="N714" s="63" t="str">
        <f t="shared" si="58"/>
        <v/>
      </c>
      <c r="O714" s="63" t="str">
        <f t="shared" si="59"/>
        <v/>
      </c>
      <c r="P714" s="61" t="str">
        <f t="shared" si="60"/>
        <v/>
      </c>
      <c r="W714" s="90" t="str">
        <f>IF('2. Aanbestedingen'!$B714="","",COUNTIFS('2. Aanbestedingen'!$Q714:$V714,"Toegepast (eis)")+COUNTIFS('2. Aanbestedingen'!$Q714:$V714,"Toegepast (wens)"))</f>
        <v/>
      </c>
      <c r="X714" s="97" t="str">
        <f t="shared" si="57"/>
        <v/>
      </c>
    </row>
    <row r="715" spans="2:24" x14ac:dyDescent="0.2">
      <c r="B715" s="60"/>
      <c r="C715" s="61"/>
      <c r="D715" s="61"/>
      <c r="E715" s="61"/>
      <c r="F715" s="62"/>
      <c r="G715" s="62"/>
      <c r="H715" s="63"/>
      <c r="I715" s="64"/>
      <c r="J715" s="63"/>
      <c r="K715" s="64"/>
      <c r="L715" s="90" t="str">
        <f t="shared" si="56"/>
        <v/>
      </c>
      <c r="M715" s="66"/>
      <c r="N715" s="63" t="str">
        <f t="shared" si="58"/>
        <v/>
      </c>
      <c r="O715" s="63" t="str">
        <f t="shared" si="59"/>
        <v/>
      </c>
      <c r="P715" s="61" t="str">
        <f t="shared" si="60"/>
        <v/>
      </c>
      <c r="W715" s="90" t="str">
        <f>IF('2. Aanbestedingen'!$B715="","",COUNTIFS('2. Aanbestedingen'!$Q715:$V715,"Toegepast (eis)")+COUNTIFS('2. Aanbestedingen'!$Q715:$V715,"Toegepast (wens)"))</f>
        <v/>
      </c>
      <c r="X715" s="97" t="str">
        <f t="shared" si="57"/>
        <v/>
      </c>
    </row>
    <row r="716" spans="2:24" x14ac:dyDescent="0.2">
      <c r="B716" s="60"/>
      <c r="C716" s="61"/>
      <c r="D716" s="61"/>
      <c r="E716" s="61"/>
      <c r="F716" s="62"/>
      <c r="G716" s="62"/>
      <c r="H716" s="63"/>
      <c r="I716" s="64"/>
      <c r="J716" s="63"/>
      <c r="K716" s="64"/>
      <c r="L716" s="90" t="str">
        <f t="shared" si="56"/>
        <v/>
      </c>
      <c r="M716" s="66"/>
      <c r="N716" s="63" t="str">
        <f t="shared" si="58"/>
        <v/>
      </c>
      <c r="O716" s="63" t="str">
        <f t="shared" si="59"/>
        <v/>
      </c>
      <c r="P716" s="61" t="str">
        <f t="shared" si="60"/>
        <v/>
      </c>
      <c r="W716" s="90" t="str">
        <f>IF('2. Aanbestedingen'!$B716="","",COUNTIFS('2. Aanbestedingen'!$Q716:$V716,"Toegepast (eis)")+COUNTIFS('2. Aanbestedingen'!$Q716:$V716,"Toegepast (wens)"))</f>
        <v/>
      </c>
      <c r="X716" s="97" t="str">
        <f t="shared" si="57"/>
        <v/>
      </c>
    </row>
    <row r="717" spans="2:24" x14ac:dyDescent="0.2">
      <c r="B717" s="60"/>
      <c r="C717" s="61"/>
      <c r="D717" s="61"/>
      <c r="E717" s="61"/>
      <c r="F717" s="62"/>
      <c r="G717" s="62"/>
      <c r="H717" s="63"/>
      <c r="I717" s="64"/>
      <c r="J717" s="63"/>
      <c r="K717" s="64"/>
      <c r="L717" s="90" t="str">
        <f t="shared" si="56"/>
        <v/>
      </c>
      <c r="M717" s="66"/>
      <c r="N717" s="63" t="str">
        <f t="shared" si="58"/>
        <v/>
      </c>
      <c r="O717" s="63" t="str">
        <f t="shared" si="59"/>
        <v/>
      </c>
      <c r="P717" s="61" t="str">
        <f t="shared" si="60"/>
        <v/>
      </c>
      <c r="W717" s="90" t="str">
        <f>IF('2. Aanbestedingen'!$B717="","",COUNTIFS('2. Aanbestedingen'!$Q717:$V717,"Toegepast (eis)")+COUNTIFS('2. Aanbestedingen'!$Q717:$V717,"Toegepast (wens)"))</f>
        <v/>
      </c>
      <c r="X717" s="97" t="str">
        <f t="shared" si="57"/>
        <v/>
      </c>
    </row>
    <row r="718" spans="2:24" x14ac:dyDescent="0.2">
      <c r="B718" s="60"/>
      <c r="C718" s="61"/>
      <c r="D718" s="61"/>
      <c r="E718" s="61"/>
      <c r="F718" s="62"/>
      <c r="G718" s="62"/>
      <c r="H718" s="63"/>
      <c r="I718" s="64"/>
      <c r="J718" s="63"/>
      <c r="K718" s="64"/>
      <c r="L718" s="90" t="str">
        <f t="shared" si="56"/>
        <v/>
      </c>
      <c r="M718" s="66"/>
      <c r="N718" s="63" t="str">
        <f t="shared" si="58"/>
        <v/>
      </c>
      <c r="O718" s="63" t="str">
        <f t="shared" si="59"/>
        <v/>
      </c>
      <c r="P718" s="61" t="str">
        <f t="shared" si="60"/>
        <v/>
      </c>
      <c r="W718" s="90" t="str">
        <f>IF('2. Aanbestedingen'!$B718="","",COUNTIFS('2. Aanbestedingen'!$Q718:$V718,"Toegepast (eis)")+COUNTIFS('2. Aanbestedingen'!$Q718:$V718,"Toegepast (wens)"))</f>
        <v/>
      </c>
      <c r="X718" s="97" t="str">
        <f t="shared" si="57"/>
        <v/>
      </c>
    </row>
    <row r="719" spans="2:24" x14ac:dyDescent="0.2">
      <c r="B719" s="60"/>
      <c r="C719" s="61"/>
      <c r="D719" s="61"/>
      <c r="E719" s="61"/>
      <c r="F719" s="62"/>
      <c r="G719" s="62"/>
      <c r="H719" s="63"/>
      <c r="I719" s="64"/>
      <c r="J719" s="63"/>
      <c r="K719" s="64"/>
      <c r="L719" s="90" t="str">
        <f t="shared" si="56"/>
        <v/>
      </c>
      <c r="M719" s="66"/>
      <c r="N719" s="63" t="str">
        <f t="shared" si="58"/>
        <v/>
      </c>
      <c r="O719" s="63" t="str">
        <f t="shared" si="59"/>
        <v/>
      </c>
      <c r="P719" s="61" t="str">
        <f t="shared" si="60"/>
        <v/>
      </c>
      <c r="W719" s="90" t="str">
        <f>IF('2. Aanbestedingen'!$B719="","",COUNTIFS('2. Aanbestedingen'!$Q719:$V719,"Toegepast (eis)")+COUNTIFS('2. Aanbestedingen'!$Q719:$V719,"Toegepast (wens)"))</f>
        <v/>
      </c>
      <c r="X719" s="97" t="str">
        <f t="shared" si="57"/>
        <v/>
      </c>
    </row>
    <row r="720" spans="2:24" x14ac:dyDescent="0.2">
      <c r="B720" s="60"/>
      <c r="C720" s="61"/>
      <c r="D720" s="61"/>
      <c r="E720" s="61"/>
      <c r="F720" s="62"/>
      <c r="G720" s="62"/>
      <c r="H720" s="63"/>
      <c r="I720" s="64"/>
      <c r="J720" s="63"/>
      <c r="K720" s="64"/>
      <c r="L720" s="90" t="str">
        <f t="shared" si="56"/>
        <v/>
      </c>
      <c r="M720" s="66"/>
      <c r="N720" s="63" t="str">
        <f t="shared" si="58"/>
        <v/>
      </c>
      <c r="O720" s="63" t="str">
        <f t="shared" si="59"/>
        <v/>
      </c>
      <c r="P720" s="61" t="str">
        <f t="shared" si="60"/>
        <v/>
      </c>
      <c r="W720" s="90" t="str">
        <f>IF('2. Aanbestedingen'!$B720="","",COUNTIFS('2. Aanbestedingen'!$Q720:$V720,"Toegepast (eis)")+COUNTIFS('2. Aanbestedingen'!$Q720:$V720,"Toegepast (wens)"))</f>
        <v/>
      </c>
      <c r="X720" s="97" t="str">
        <f t="shared" si="57"/>
        <v/>
      </c>
    </row>
    <row r="721" spans="2:24" x14ac:dyDescent="0.2">
      <c r="B721" s="60"/>
      <c r="C721" s="61"/>
      <c r="D721" s="61"/>
      <c r="E721" s="61"/>
      <c r="F721" s="62"/>
      <c r="G721" s="62"/>
      <c r="H721" s="63"/>
      <c r="I721" s="64"/>
      <c r="J721" s="63"/>
      <c r="K721" s="64"/>
      <c r="L721" s="90" t="str">
        <f t="shared" si="56"/>
        <v/>
      </c>
      <c r="M721" s="66"/>
      <c r="N721" s="63" t="str">
        <f t="shared" si="58"/>
        <v/>
      </c>
      <c r="O721" s="63" t="str">
        <f t="shared" si="59"/>
        <v/>
      </c>
      <c r="P721" s="61" t="str">
        <f t="shared" si="60"/>
        <v/>
      </c>
      <c r="W721" s="90" t="str">
        <f>IF('2. Aanbestedingen'!$B721="","",COUNTIFS('2. Aanbestedingen'!$Q721:$V721,"Toegepast (eis)")+COUNTIFS('2. Aanbestedingen'!$Q721:$V721,"Toegepast (wens)"))</f>
        <v/>
      </c>
      <c r="X721" s="97" t="str">
        <f t="shared" si="57"/>
        <v/>
      </c>
    </row>
    <row r="722" spans="2:24" x14ac:dyDescent="0.2">
      <c r="B722" s="60"/>
      <c r="C722" s="61"/>
      <c r="D722" s="61"/>
      <c r="E722" s="61"/>
      <c r="F722" s="62"/>
      <c r="G722" s="62"/>
      <c r="H722" s="63"/>
      <c r="I722" s="64"/>
      <c r="J722" s="63"/>
      <c r="K722" s="64"/>
      <c r="L722" s="90" t="str">
        <f t="shared" si="56"/>
        <v/>
      </c>
      <c r="M722" s="66"/>
      <c r="N722" s="63" t="str">
        <f t="shared" si="58"/>
        <v/>
      </c>
      <c r="O722" s="63" t="str">
        <f t="shared" si="59"/>
        <v/>
      </c>
      <c r="P722" s="61" t="str">
        <f t="shared" si="60"/>
        <v/>
      </c>
      <c r="W722" s="90" t="str">
        <f>IF('2. Aanbestedingen'!$B722="","",COUNTIFS('2. Aanbestedingen'!$Q722:$V722,"Toegepast (eis)")+COUNTIFS('2. Aanbestedingen'!$Q722:$V722,"Toegepast (wens)"))</f>
        <v/>
      </c>
      <c r="X722" s="97" t="str">
        <f t="shared" si="57"/>
        <v/>
      </c>
    </row>
    <row r="723" spans="2:24" x14ac:dyDescent="0.2">
      <c r="B723" s="60"/>
      <c r="C723" s="61"/>
      <c r="D723" s="61"/>
      <c r="E723" s="61"/>
      <c r="F723" s="62"/>
      <c r="G723" s="62"/>
      <c r="H723" s="63"/>
      <c r="I723" s="64"/>
      <c r="J723" s="63"/>
      <c r="K723" s="64"/>
      <c r="L723" s="90" t="str">
        <f t="shared" si="56"/>
        <v/>
      </c>
      <c r="M723" s="66"/>
      <c r="N723" s="63" t="str">
        <f t="shared" si="58"/>
        <v/>
      </c>
      <c r="O723" s="63" t="str">
        <f t="shared" si="59"/>
        <v/>
      </c>
      <c r="P723" s="61" t="str">
        <f t="shared" si="60"/>
        <v/>
      </c>
      <c r="W723" s="90" t="str">
        <f>IF('2. Aanbestedingen'!$B723="","",COUNTIFS('2. Aanbestedingen'!$Q723:$V723,"Toegepast (eis)")+COUNTIFS('2. Aanbestedingen'!$Q723:$V723,"Toegepast (wens)"))</f>
        <v/>
      </c>
      <c r="X723" s="97" t="str">
        <f t="shared" si="57"/>
        <v/>
      </c>
    </row>
    <row r="724" spans="2:24" x14ac:dyDescent="0.2">
      <c r="B724" s="60"/>
      <c r="C724" s="61"/>
      <c r="D724" s="61"/>
      <c r="E724" s="61"/>
      <c r="F724" s="62"/>
      <c r="G724" s="62"/>
      <c r="H724" s="63"/>
      <c r="I724" s="64"/>
      <c r="J724" s="63"/>
      <c r="K724" s="64"/>
      <c r="L724" s="90" t="str">
        <f t="shared" si="56"/>
        <v/>
      </c>
      <c r="M724" s="66"/>
      <c r="N724" s="63" t="str">
        <f t="shared" si="58"/>
        <v/>
      </c>
      <c r="O724" s="63" t="str">
        <f t="shared" si="59"/>
        <v/>
      </c>
      <c r="P724" s="61" t="str">
        <f t="shared" si="60"/>
        <v/>
      </c>
      <c r="W724" s="90" t="str">
        <f>IF('2. Aanbestedingen'!$B724="","",COUNTIFS('2. Aanbestedingen'!$Q724:$V724,"Toegepast (eis)")+COUNTIFS('2. Aanbestedingen'!$Q724:$V724,"Toegepast (wens)"))</f>
        <v/>
      </c>
      <c r="X724" s="97" t="str">
        <f t="shared" si="57"/>
        <v/>
      </c>
    </row>
    <row r="725" spans="2:24" x14ac:dyDescent="0.2">
      <c r="B725" s="60"/>
      <c r="C725" s="61"/>
      <c r="D725" s="61"/>
      <c r="E725" s="61"/>
      <c r="F725" s="62"/>
      <c r="G725" s="62"/>
      <c r="H725" s="63"/>
      <c r="I725" s="64"/>
      <c r="J725" s="63"/>
      <c r="K725" s="64"/>
      <c r="L725" s="90" t="str">
        <f t="shared" si="56"/>
        <v/>
      </c>
      <c r="M725" s="66"/>
      <c r="N725" s="63" t="str">
        <f t="shared" si="58"/>
        <v/>
      </c>
      <c r="O725" s="63" t="str">
        <f t="shared" si="59"/>
        <v/>
      </c>
      <c r="P725" s="61" t="str">
        <f t="shared" si="60"/>
        <v/>
      </c>
      <c r="W725" s="90" t="str">
        <f>IF('2. Aanbestedingen'!$B725="","",COUNTIFS('2. Aanbestedingen'!$Q725:$V725,"Toegepast (eis)")+COUNTIFS('2. Aanbestedingen'!$Q725:$V725,"Toegepast (wens)"))</f>
        <v/>
      </c>
      <c r="X725" s="97" t="str">
        <f t="shared" si="57"/>
        <v/>
      </c>
    </row>
    <row r="726" spans="2:24" x14ac:dyDescent="0.2">
      <c r="B726" s="60"/>
      <c r="C726" s="61"/>
      <c r="D726" s="61"/>
      <c r="E726" s="61"/>
      <c r="F726" s="62"/>
      <c r="G726" s="62"/>
      <c r="H726" s="63"/>
      <c r="I726" s="64"/>
      <c r="J726" s="63"/>
      <c r="K726" s="64"/>
      <c r="L726" s="90" t="str">
        <f t="shared" ref="L726:L789" si="61">IF(B726="","",COUNTIFS(F726:K726,"Ja"))</f>
        <v/>
      </c>
      <c r="M726" s="66"/>
      <c r="N726" s="63" t="str">
        <f t="shared" si="58"/>
        <v/>
      </c>
      <c r="O726" s="63" t="str">
        <f t="shared" si="59"/>
        <v/>
      </c>
      <c r="P726" s="61" t="str">
        <f t="shared" si="60"/>
        <v/>
      </c>
      <c r="W726" s="90" t="str">
        <f>IF('2. Aanbestedingen'!$B726="","",COUNTIFS('2. Aanbestedingen'!$Q726:$V726,"Toegepast (eis)")+COUNTIFS('2. Aanbestedingen'!$Q726:$V726,"Toegepast (wens)"))</f>
        <v/>
      </c>
      <c r="X726" s="97" t="str">
        <f t="shared" si="57"/>
        <v/>
      </c>
    </row>
    <row r="727" spans="2:24" x14ac:dyDescent="0.2">
      <c r="B727" s="60"/>
      <c r="C727" s="61"/>
      <c r="D727" s="61"/>
      <c r="E727" s="61"/>
      <c r="F727" s="62"/>
      <c r="G727" s="62"/>
      <c r="H727" s="63"/>
      <c r="I727" s="64"/>
      <c r="J727" s="63"/>
      <c r="K727" s="64"/>
      <c r="L727" s="90" t="str">
        <f t="shared" si="61"/>
        <v/>
      </c>
      <c r="M727" s="66"/>
      <c r="N727" s="63" t="str">
        <f t="shared" si="58"/>
        <v/>
      </c>
      <c r="O727" s="63" t="str">
        <f t="shared" si="59"/>
        <v/>
      </c>
      <c r="P727" s="61" t="str">
        <f t="shared" si="60"/>
        <v/>
      </c>
      <c r="W727" s="90" t="str">
        <f>IF('2. Aanbestedingen'!$B727="","",COUNTIFS('2. Aanbestedingen'!$Q727:$V727,"Toegepast (eis)")+COUNTIFS('2. Aanbestedingen'!$Q727:$V727,"Toegepast (wens)"))</f>
        <v/>
      </c>
      <c r="X727" s="97" t="str">
        <f t="shared" si="57"/>
        <v/>
      </c>
    </row>
    <row r="728" spans="2:24" x14ac:dyDescent="0.2">
      <c r="B728" s="60"/>
      <c r="C728" s="61"/>
      <c r="D728" s="61"/>
      <c r="E728" s="61"/>
      <c r="F728" s="62"/>
      <c r="G728" s="62"/>
      <c r="H728" s="63"/>
      <c r="I728" s="64"/>
      <c r="J728" s="63"/>
      <c r="K728" s="64"/>
      <c r="L728" s="90" t="str">
        <f t="shared" si="61"/>
        <v/>
      </c>
      <c r="M728" s="66"/>
      <c r="N728" s="63" t="str">
        <f t="shared" si="58"/>
        <v/>
      </c>
      <c r="O728" s="63" t="str">
        <f t="shared" si="59"/>
        <v/>
      </c>
      <c r="P728" s="61" t="str">
        <f t="shared" si="60"/>
        <v/>
      </c>
      <c r="W728" s="90" t="str">
        <f>IF('2. Aanbestedingen'!$B728="","",COUNTIFS('2. Aanbestedingen'!$Q728:$V728,"Toegepast (eis)")+COUNTIFS('2. Aanbestedingen'!$Q728:$V728,"Toegepast (wens)"))</f>
        <v/>
      </c>
      <c r="X728" s="97" t="str">
        <f t="shared" si="57"/>
        <v/>
      </c>
    </row>
    <row r="729" spans="2:24" x14ac:dyDescent="0.2">
      <c r="B729" s="60"/>
      <c r="C729" s="61"/>
      <c r="D729" s="61"/>
      <c r="E729" s="61"/>
      <c r="F729" s="62"/>
      <c r="G729" s="62"/>
      <c r="H729" s="63"/>
      <c r="I729" s="64"/>
      <c r="J729" s="63"/>
      <c r="K729" s="64"/>
      <c r="L729" s="90" t="str">
        <f t="shared" si="61"/>
        <v/>
      </c>
      <c r="M729" s="66"/>
      <c r="N729" s="63" t="str">
        <f t="shared" si="58"/>
        <v/>
      </c>
      <c r="O729" s="63" t="str">
        <f t="shared" si="59"/>
        <v/>
      </c>
      <c r="P729" s="61" t="str">
        <f t="shared" si="60"/>
        <v/>
      </c>
      <c r="W729" s="90" t="str">
        <f>IF('2. Aanbestedingen'!$B729="","",COUNTIFS('2. Aanbestedingen'!$Q729:$V729,"Toegepast (eis)")+COUNTIFS('2. Aanbestedingen'!$Q729:$V729,"Toegepast (wens)"))</f>
        <v/>
      </c>
      <c r="X729" s="97" t="str">
        <f t="shared" si="57"/>
        <v/>
      </c>
    </row>
    <row r="730" spans="2:24" x14ac:dyDescent="0.2">
      <c r="B730" s="60"/>
      <c r="C730" s="61"/>
      <c r="D730" s="61"/>
      <c r="E730" s="61"/>
      <c r="F730" s="62"/>
      <c r="G730" s="62"/>
      <c r="H730" s="63"/>
      <c r="I730" s="64"/>
      <c r="J730" s="63"/>
      <c r="K730" s="64"/>
      <c r="L730" s="90" t="str">
        <f t="shared" si="61"/>
        <v/>
      </c>
      <c r="M730" s="66"/>
      <c r="N730" s="63" t="str">
        <f t="shared" si="58"/>
        <v/>
      </c>
      <c r="O730" s="63" t="str">
        <f t="shared" si="59"/>
        <v/>
      </c>
      <c r="P730" s="61" t="str">
        <f t="shared" si="60"/>
        <v/>
      </c>
      <c r="W730" s="90" t="str">
        <f>IF('2. Aanbestedingen'!$B730="","",COUNTIFS('2. Aanbestedingen'!$Q730:$V730,"Toegepast (eis)")+COUNTIFS('2. Aanbestedingen'!$Q730:$V730,"Toegepast (wens)"))</f>
        <v/>
      </c>
      <c r="X730" s="97" t="str">
        <f t="shared" si="57"/>
        <v/>
      </c>
    </row>
    <row r="731" spans="2:24" x14ac:dyDescent="0.2">
      <c r="B731" s="60"/>
      <c r="C731" s="61"/>
      <c r="D731" s="61"/>
      <c r="E731" s="61"/>
      <c r="F731" s="62"/>
      <c r="G731" s="62"/>
      <c r="H731" s="63"/>
      <c r="I731" s="64"/>
      <c r="J731" s="63"/>
      <c r="K731" s="64"/>
      <c r="L731" s="90" t="str">
        <f t="shared" si="61"/>
        <v/>
      </c>
      <c r="M731" s="66"/>
      <c r="N731" s="63" t="str">
        <f t="shared" si="58"/>
        <v/>
      </c>
      <c r="O731" s="63" t="str">
        <f t="shared" si="59"/>
        <v/>
      </c>
      <c r="P731" s="61" t="str">
        <f t="shared" si="60"/>
        <v/>
      </c>
      <c r="W731" s="90" t="str">
        <f>IF('2. Aanbestedingen'!$B731="","",COUNTIFS('2. Aanbestedingen'!$Q731:$V731,"Toegepast (eis)")+COUNTIFS('2. Aanbestedingen'!$Q731:$V731,"Toegepast (wens)"))</f>
        <v/>
      </c>
      <c r="X731" s="97" t="str">
        <f t="shared" si="57"/>
        <v/>
      </c>
    </row>
    <row r="732" spans="2:24" x14ac:dyDescent="0.2">
      <c r="B732" s="60"/>
      <c r="C732" s="61"/>
      <c r="D732" s="61"/>
      <c r="E732" s="61"/>
      <c r="F732" s="62"/>
      <c r="G732" s="62"/>
      <c r="H732" s="63"/>
      <c r="I732" s="64"/>
      <c r="J732" s="63"/>
      <c r="K732" s="64"/>
      <c r="L732" s="90" t="str">
        <f t="shared" si="61"/>
        <v/>
      </c>
      <c r="M732" s="66"/>
      <c r="N732" s="63" t="str">
        <f t="shared" si="58"/>
        <v/>
      </c>
      <c r="O732" s="63" t="str">
        <f t="shared" si="59"/>
        <v/>
      </c>
      <c r="P732" s="61" t="str">
        <f t="shared" si="60"/>
        <v/>
      </c>
      <c r="W732" s="90" t="str">
        <f>IF('2. Aanbestedingen'!$B732="","",COUNTIFS('2. Aanbestedingen'!$Q732:$V732,"Toegepast (eis)")+COUNTIFS('2. Aanbestedingen'!$Q732:$V732,"Toegepast (wens)"))</f>
        <v/>
      </c>
      <c r="X732" s="97" t="str">
        <f t="shared" si="57"/>
        <v/>
      </c>
    </row>
    <row r="733" spans="2:24" x14ac:dyDescent="0.2">
      <c r="B733" s="60"/>
      <c r="C733" s="61"/>
      <c r="D733" s="61"/>
      <c r="E733" s="61"/>
      <c r="F733" s="62"/>
      <c r="G733" s="62"/>
      <c r="H733" s="63"/>
      <c r="I733" s="64"/>
      <c r="J733" s="63"/>
      <c r="K733" s="64"/>
      <c r="L733" s="90" t="str">
        <f t="shared" si="61"/>
        <v/>
      </c>
      <c r="M733" s="66"/>
      <c r="N733" s="63" t="str">
        <f t="shared" si="58"/>
        <v/>
      </c>
      <c r="O733" s="63" t="str">
        <f t="shared" si="59"/>
        <v/>
      </c>
      <c r="P733" s="61" t="str">
        <f t="shared" si="60"/>
        <v/>
      </c>
      <c r="W733" s="90" t="str">
        <f>IF('2. Aanbestedingen'!$B733="","",COUNTIFS('2. Aanbestedingen'!$Q733:$V733,"Toegepast (eis)")+COUNTIFS('2. Aanbestedingen'!$Q733:$V733,"Toegepast (wens)"))</f>
        <v/>
      </c>
      <c r="X733" s="97" t="str">
        <f t="shared" si="57"/>
        <v/>
      </c>
    </row>
    <row r="734" spans="2:24" x14ac:dyDescent="0.2">
      <c r="B734" s="60"/>
      <c r="C734" s="61"/>
      <c r="D734" s="61"/>
      <c r="E734" s="61"/>
      <c r="F734" s="62"/>
      <c r="G734" s="62"/>
      <c r="H734" s="63"/>
      <c r="I734" s="64"/>
      <c r="J734" s="63"/>
      <c r="K734" s="64"/>
      <c r="L734" s="90" t="str">
        <f t="shared" si="61"/>
        <v/>
      </c>
      <c r="M734" s="66"/>
      <c r="N734" s="63" t="str">
        <f t="shared" si="58"/>
        <v/>
      </c>
      <c r="O734" s="63" t="str">
        <f t="shared" si="59"/>
        <v/>
      </c>
      <c r="P734" s="61" t="str">
        <f t="shared" si="60"/>
        <v/>
      </c>
      <c r="W734" s="90" t="str">
        <f>IF('2. Aanbestedingen'!$B734="","",COUNTIFS('2. Aanbestedingen'!$Q734:$V734,"Toegepast (eis)")+COUNTIFS('2. Aanbestedingen'!$Q734:$V734,"Toegepast (wens)"))</f>
        <v/>
      </c>
      <c r="X734" s="97" t="str">
        <f t="shared" si="57"/>
        <v/>
      </c>
    </row>
    <row r="735" spans="2:24" x14ac:dyDescent="0.2">
      <c r="B735" s="60"/>
      <c r="C735" s="61"/>
      <c r="D735" s="61"/>
      <c r="E735" s="61"/>
      <c r="F735" s="62"/>
      <c r="G735" s="62"/>
      <c r="H735" s="63"/>
      <c r="I735" s="64"/>
      <c r="J735" s="63"/>
      <c r="K735" s="64"/>
      <c r="L735" s="90" t="str">
        <f t="shared" si="61"/>
        <v/>
      </c>
      <c r="M735" s="66"/>
      <c r="N735" s="63" t="str">
        <f t="shared" si="58"/>
        <v/>
      </c>
      <c r="O735" s="63" t="str">
        <f t="shared" si="59"/>
        <v/>
      </c>
      <c r="P735" s="61" t="str">
        <f t="shared" si="60"/>
        <v/>
      </c>
      <c r="W735" s="90" t="str">
        <f>IF('2. Aanbestedingen'!$B735="","",COUNTIFS('2. Aanbestedingen'!$Q735:$V735,"Toegepast (eis)")+COUNTIFS('2. Aanbestedingen'!$Q735:$V735,"Toegepast (wens)"))</f>
        <v/>
      </c>
      <c r="X735" s="97" t="str">
        <f t="shared" si="57"/>
        <v/>
      </c>
    </row>
    <row r="736" spans="2:24" x14ac:dyDescent="0.2">
      <c r="B736" s="60"/>
      <c r="C736" s="61"/>
      <c r="D736" s="61"/>
      <c r="E736" s="61"/>
      <c r="F736" s="62"/>
      <c r="G736" s="62"/>
      <c r="H736" s="63"/>
      <c r="I736" s="64"/>
      <c r="J736" s="63"/>
      <c r="K736" s="64"/>
      <c r="L736" s="90" t="str">
        <f t="shared" si="61"/>
        <v/>
      </c>
      <c r="M736" s="66"/>
      <c r="N736" s="63" t="str">
        <f t="shared" si="58"/>
        <v/>
      </c>
      <c r="O736" s="63" t="str">
        <f t="shared" si="59"/>
        <v/>
      </c>
      <c r="P736" s="61" t="str">
        <f t="shared" si="60"/>
        <v/>
      </c>
      <c r="W736" s="90" t="str">
        <f>IF('2. Aanbestedingen'!$B736="","",COUNTIFS('2. Aanbestedingen'!$Q736:$V736,"Toegepast (eis)")+COUNTIFS('2. Aanbestedingen'!$Q736:$V736,"Toegepast (wens)"))</f>
        <v/>
      </c>
      <c r="X736" s="97" t="str">
        <f t="shared" si="57"/>
        <v/>
      </c>
    </row>
    <row r="737" spans="2:24" x14ac:dyDescent="0.2">
      <c r="B737" s="60"/>
      <c r="C737" s="61"/>
      <c r="D737" s="61"/>
      <c r="E737" s="61"/>
      <c r="F737" s="62"/>
      <c r="G737" s="62"/>
      <c r="H737" s="63"/>
      <c r="I737" s="64"/>
      <c r="J737" s="63"/>
      <c r="K737" s="64"/>
      <c r="L737" s="90" t="str">
        <f t="shared" si="61"/>
        <v/>
      </c>
      <c r="M737" s="66"/>
      <c r="N737" s="63" t="str">
        <f t="shared" si="58"/>
        <v/>
      </c>
      <c r="O737" s="63" t="str">
        <f t="shared" si="59"/>
        <v/>
      </c>
      <c r="P737" s="61" t="str">
        <f t="shared" si="60"/>
        <v/>
      </c>
      <c r="W737" s="90" t="str">
        <f>IF('2. Aanbestedingen'!$B737="","",COUNTIFS('2. Aanbestedingen'!$Q737:$V737,"Toegepast (eis)")+COUNTIFS('2. Aanbestedingen'!$Q737:$V737,"Toegepast (wens)"))</f>
        <v/>
      </c>
      <c r="X737" s="97" t="str">
        <f t="shared" si="57"/>
        <v/>
      </c>
    </row>
    <row r="738" spans="2:24" x14ac:dyDescent="0.2">
      <c r="B738" s="60"/>
      <c r="C738" s="61"/>
      <c r="D738" s="61"/>
      <c r="E738" s="61"/>
      <c r="F738" s="62"/>
      <c r="G738" s="62"/>
      <c r="H738" s="63"/>
      <c r="I738" s="64"/>
      <c r="J738" s="63"/>
      <c r="K738" s="64"/>
      <c r="L738" s="90" t="str">
        <f t="shared" si="61"/>
        <v/>
      </c>
      <c r="M738" s="66"/>
      <c r="N738" s="63" t="str">
        <f t="shared" si="58"/>
        <v/>
      </c>
      <c r="O738" s="63" t="str">
        <f t="shared" si="59"/>
        <v/>
      </c>
      <c r="P738" s="61" t="str">
        <f t="shared" si="60"/>
        <v/>
      </c>
      <c r="W738" s="90" t="str">
        <f>IF('2. Aanbestedingen'!$B738="","",COUNTIFS('2. Aanbestedingen'!$Q738:$V738,"Toegepast (eis)")+COUNTIFS('2. Aanbestedingen'!$Q738:$V738,"Toegepast (wens)"))</f>
        <v/>
      </c>
      <c r="X738" s="97" t="str">
        <f t="shared" si="57"/>
        <v/>
      </c>
    </row>
    <row r="739" spans="2:24" x14ac:dyDescent="0.2">
      <c r="B739" s="60"/>
      <c r="C739" s="61"/>
      <c r="D739" s="61"/>
      <c r="E739" s="61"/>
      <c r="F739" s="62"/>
      <c r="G739" s="62"/>
      <c r="H739" s="63"/>
      <c r="I739" s="64"/>
      <c r="J739" s="63"/>
      <c r="K739" s="64"/>
      <c r="L739" s="90" t="str">
        <f t="shared" si="61"/>
        <v/>
      </c>
      <c r="M739" s="66"/>
      <c r="N739" s="63" t="str">
        <f t="shared" si="58"/>
        <v/>
      </c>
      <c r="O739" s="63" t="str">
        <f t="shared" si="59"/>
        <v/>
      </c>
      <c r="P739" s="61" t="str">
        <f t="shared" si="60"/>
        <v/>
      </c>
      <c r="W739" s="90" t="str">
        <f>IF('2. Aanbestedingen'!$B739="","",COUNTIFS('2. Aanbestedingen'!$Q739:$V739,"Toegepast (eis)")+COUNTIFS('2. Aanbestedingen'!$Q739:$V739,"Toegepast (wens)"))</f>
        <v/>
      </c>
      <c r="X739" s="97" t="str">
        <f t="shared" si="57"/>
        <v/>
      </c>
    </row>
    <row r="740" spans="2:24" x14ac:dyDescent="0.2">
      <c r="B740" s="60"/>
      <c r="C740" s="61"/>
      <c r="D740" s="61"/>
      <c r="E740" s="61"/>
      <c r="F740" s="62"/>
      <c r="G740" s="62"/>
      <c r="H740" s="63"/>
      <c r="I740" s="64"/>
      <c r="J740" s="63"/>
      <c r="K740" s="64"/>
      <c r="L740" s="90" t="str">
        <f t="shared" si="61"/>
        <v/>
      </c>
      <c r="M740" s="66"/>
      <c r="N740" s="63" t="str">
        <f t="shared" si="58"/>
        <v/>
      </c>
      <c r="O740" s="63" t="str">
        <f t="shared" si="59"/>
        <v/>
      </c>
      <c r="P740" s="61" t="str">
        <f t="shared" si="60"/>
        <v/>
      </c>
      <c r="W740" s="90" t="str">
        <f>IF('2. Aanbestedingen'!$B740="","",COUNTIFS('2. Aanbestedingen'!$Q740:$V740,"Toegepast (eis)")+COUNTIFS('2. Aanbestedingen'!$Q740:$V740,"Toegepast (wens)"))</f>
        <v/>
      </c>
      <c r="X740" s="97" t="str">
        <f t="shared" si="57"/>
        <v/>
      </c>
    </row>
    <row r="741" spans="2:24" x14ac:dyDescent="0.2">
      <c r="B741" s="60"/>
      <c r="C741" s="61"/>
      <c r="D741" s="61"/>
      <c r="E741" s="61"/>
      <c r="F741" s="62"/>
      <c r="G741" s="62"/>
      <c r="H741" s="63"/>
      <c r="I741" s="64"/>
      <c r="J741" s="63"/>
      <c r="K741" s="64"/>
      <c r="L741" s="90" t="str">
        <f t="shared" si="61"/>
        <v/>
      </c>
      <c r="M741" s="66"/>
      <c r="N741" s="63" t="str">
        <f t="shared" si="58"/>
        <v/>
      </c>
      <c r="O741" s="63" t="str">
        <f t="shared" si="59"/>
        <v/>
      </c>
      <c r="P741" s="61" t="str">
        <f t="shared" si="60"/>
        <v/>
      </c>
      <c r="W741" s="90" t="str">
        <f>IF('2. Aanbestedingen'!$B741="","",COUNTIFS('2. Aanbestedingen'!$Q741:$V741,"Toegepast (eis)")+COUNTIFS('2. Aanbestedingen'!$Q741:$V741,"Toegepast (wens)"))</f>
        <v/>
      </c>
      <c r="X741" s="97" t="str">
        <f t="shared" si="57"/>
        <v/>
      </c>
    </row>
    <row r="742" spans="2:24" x14ac:dyDescent="0.2">
      <c r="B742" s="60"/>
      <c r="C742" s="61"/>
      <c r="D742" s="61"/>
      <c r="E742" s="61"/>
      <c r="F742" s="62"/>
      <c r="G742" s="62"/>
      <c r="H742" s="63"/>
      <c r="I742" s="64"/>
      <c r="J742" s="63"/>
      <c r="K742" s="64"/>
      <c r="L742" s="90" t="str">
        <f t="shared" si="61"/>
        <v/>
      </c>
      <c r="M742" s="66"/>
      <c r="N742" s="63" t="str">
        <f t="shared" si="58"/>
        <v/>
      </c>
      <c r="O742" s="63" t="str">
        <f t="shared" si="59"/>
        <v/>
      </c>
      <c r="P742" s="61" t="str">
        <f t="shared" si="60"/>
        <v/>
      </c>
      <c r="W742" s="90" t="str">
        <f>IF('2. Aanbestedingen'!$B742="","",COUNTIFS('2. Aanbestedingen'!$Q742:$V742,"Toegepast (eis)")+COUNTIFS('2. Aanbestedingen'!$Q742:$V742,"Toegepast (wens)"))</f>
        <v/>
      </c>
      <c r="X742" s="97" t="str">
        <f t="shared" si="57"/>
        <v/>
      </c>
    </row>
    <row r="743" spans="2:24" x14ac:dyDescent="0.2">
      <c r="B743" s="60"/>
      <c r="C743" s="61"/>
      <c r="D743" s="61"/>
      <c r="E743" s="61"/>
      <c r="F743" s="62"/>
      <c r="G743" s="62"/>
      <c r="H743" s="63"/>
      <c r="I743" s="64"/>
      <c r="J743" s="63"/>
      <c r="K743" s="64"/>
      <c r="L743" s="90" t="str">
        <f t="shared" si="61"/>
        <v/>
      </c>
      <c r="M743" s="66"/>
      <c r="N743" s="63" t="str">
        <f t="shared" si="58"/>
        <v/>
      </c>
      <c r="O743" s="63" t="str">
        <f t="shared" si="59"/>
        <v/>
      </c>
      <c r="P743" s="61" t="str">
        <f t="shared" si="60"/>
        <v/>
      </c>
      <c r="W743" s="90" t="str">
        <f>IF('2. Aanbestedingen'!$B743="","",COUNTIFS('2. Aanbestedingen'!$Q743:$V743,"Toegepast (eis)")+COUNTIFS('2. Aanbestedingen'!$Q743:$V743,"Toegepast (wens)"))</f>
        <v/>
      </c>
      <c r="X743" s="97" t="str">
        <f t="shared" si="57"/>
        <v/>
      </c>
    </row>
    <row r="744" spans="2:24" x14ac:dyDescent="0.2">
      <c r="B744" s="60"/>
      <c r="C744" s="61"/>
      <c r="D744" s="61"/>
      <c r="E744" s="61"/>
      <c r="F744" s="62"/>
      <c r="G744" s="62"/>
      <c r="H744" s="63"/>
      <c r="I744" s="64"/>
      <c r="J744" s="63"/>
      <c r="K744" s="64"/>
      <c r="L744" s="90" t="str">
        <f t="shared" si="61"/>
        <v/>
      </c>
      <c r="M744" s="66"/>
      <c r="N744" s="63" t="str">
        <f t="shared" si="58"/>
        <v/>
      </c>
      <c r="O744" s="63" t="str">
        <f t="shared" si="59"/>
        <v/>
      </c>
      <c r="P744" s="61" t="str">
        <f t="shared" si="60"/>
        <v/>
      </c>
      <c r="W744" s="90" t="str">
        <f>IF('2. Aanbestedingen'!$B744="","",COUNTIFS('2. Aanbestedingen'!$Q744:$V744,"Toegepast (eis)")+COUNTIFS('2. Aanbestedingen'!$Q744:$V744,"Toegepast (wens)"))</f>
        <v/>
      </c>
      <c r="X744" s="97" t="str">
        <f t="shared" si="57"/>
        <v/>
      </c>
    </row>
    <row r="745" spans="2:24" x14ac:dyDescent="0.2">
      <c r="B745" s="60"/>
      <c r="C745" s="61"/>
      <c r="D745" s="61"/>
      <c r="E745" s="61"/>
      <c r="F745" s="62"/>
      <c r="G745" s="62"/>
      <c r="H745" s="63"/>
      <c r="I745" s="64"/>
      <c r="J745" s="63"/>
      <c r="K745" s="64"/>
      <c r="L745" s="90" t="str">
        <f t="shared" si="61"/>
        <v/>
      </c>
      <c r="M745" s="66"/>
      <c r="N745" s="63" t="str">
        <f t="shared" si="58"/>
        <v/>
      </c>
      <c r="O745" s="63" t="str">
        <f t="shared" si="59"/>
        <v/>
      </c>
      <c r="P745" s="61" t="str">
        <f t="shared" si="60"/>
        <v/>
      </c>
      <c r="W745" s="90" t="str">
        <f>IF('2. Aanbestedingen'!$B745="","",COUNTIFS('2. Aanbestedingen'!$Q745:$V745,"Toegepast (eis)")+COUNTIFS('2. Aanbestedingen'!$Q745:$V745,"Toegepast (wens)"))</f>
        <v/>
      </c>
      <c r="X745" s="97" t="str">
        <f t="shared" si="57"/>
        <v/>
      </c>
    </row>
    <row r="746" spans="2:24" x14ac:dyDescent="0.2">
      <c r="B746" s="60"/>
      <c r="C746" s="61"/>
      <c r="D746" s="61"/>
      <c r="E746" s="61"/>
      <c r="F746" s="62"/>
      <c r="G746" s="62"/>
      <c r="H746" s="63"/>
      <c r="I746" s="64"/>
      <c r="J746" s="63"/>
      <c r="K746" s="64"/>
      <c r="L746" s="90" t="str">
        <f t="shared" si="61"/>
        <v/>
      </c>
      <c r="M746" s="66"/>
      <c r="N746" s="63" t="str">
        <f t="shared" si="58"/>
        <v/>
      </c>
      <c r="O746" s="63" t="str">
        <f t="shared" si="59"/>
        <v/>
      </c>
      <c r="P746" s="61" t="str">
        <f t="shared" si="60"/>
        <v/>
      </c>
      <c r="W746" s="90" t="str">
        <f>IF('2. Aanbestedingen'!$B746="","",COUNTIFS('2. Aanbestedingen'!$Q746:$V746,"Toegepast (eis)")+COUNTIFS('2. Aanbestedingen'!$Q746:$V746,"Toegepast (wens)"))</f>
        <v/>
      </c>
      <c r="X746" s="97" t="str">
        <f t="shared" si="57"/>
        <v/>
      </c>
    </row>
    <row r="747" spans="2:24" x14ac:dyDescent="0.2">
      <c r="B747" s="60"/>
      <c r="C747" s="61"/>
      <c r="D747" s="61"/>
      <c r="E747" s="61"/>
      <c r="F747" s="62"/>
      <c r="G747" s="62"/>
      <c r="H747" s="63"/>
      <c r="I747" s="64"/>
      <c r="J747" s="63"/>
      <c r="K747" s="64"/>
      <c r="L747" s="90" t="str">
        <f t="shared" si="61"/>
        <v/>
      </c>
      <c r="M747" s="66"/>
      <c r="N747" s="63" t="str">
        <f t="shared" si="58"/>
        <v/>
      </c>
      <c r="O747" s="63" t="str">
        <f t="shared" si="59"/>
        <v/>
      </c>
      <c r="P747" s="61" t="str">
        <f t="shared" si="60"/>
        <v/>
      </c>
      <c r="W747" s="90" t="str">
        <f>IF('2. Aanbestedingen'!$B747="","",COUNTIFS('2. Aanbestedingen'!$Q747:$V747,"Toegepast (eis)")+COUNTIFS('2. Aanbestedingen'!$Q747:$V747,"Toegepast (wens)"))</f>
        <v/>
      </c>
      <c r="X747" s="97" t="str">
        <f t="shared" si="57"/>
        <v/>
      </c>
    </row>
    <row r="748" spans="2:24" x14ac:dyDescent="0.2">
      <c r="B748" s="60"/>
      <c r="C748" s="61"/>
      <c r="D748" s="61"/>
      <c r="E748" s="61"/>
      <c r="F748" s="62"/>
      <c r="G748" s="62"/>
      <c r="H748" s="63"/>
      <c r="I748" s="64"/>
      <c r="J748" s="63"/>
      <c r="K748" s="64"/>
      <c r="L748" s="90" t="str">
        <f t="shared" si="61"/>
        <v/>
      </c>
      <c r="M748" s="66"/>
      <c r="N748" s="63" t="str">
        <f t="shared" si="58"/>
        <v/>
      </c>
      <c r="O748" s="63" t="str">
        <f t="shared" si="59"/>
        <v/>
      </c>
      <c r="P748" s="61" t="str">
        <f t="shared" si="60"/>
        <v/>
      </c>
      <c r="W748" s="90" t="str">
        <f>IF('2. Aanbestedingen'!$B748="","",COUNTIFS('2. Aanbestedingen'!$Q748:$V748,"Toegepast (eis)")+COUNTIFS('2. Aanbestedingen'!$Q748:$V748,"Toegepast (wens)"))</f>
        <v/>
      </c>
      <c r="X748" s="97" t="str">
        <f t="shared" si="57"/>
        <v/>
      </c>
    </row>
    <row r="749" spans="2:24" x14ac:dyDescent="0.2">
      <c r="B749" s="60"/>
      <c r="C749" s="61"/>
      <c r="D749" s="61"/>
      <c r="E749" s="61"/>
      <c r="F749" s="62"/>
      <c r="G749" s="62"/>
      <c r="H749" s="63"/>
      <c r="I749" s="64"/>
      <c r="J749" s="63"/>
      <c r="K749" s="64"/>
      <c r="L749" s="90" t="str">
        <f t="shared" si="61"/>
        <v/>
      </c>
      <c r="M749" s="66"/>
      <c r="N749" s="63" t="str">
        <f t="shared" si="58"/>
        <v/>
      </c>
      <c r="O749" s="63" t="str">
        <f t="shared" si="59"/>
        <v/>
      </c>
      <c r="P749" s="61" t="str">
        <f t="shared" si="60"/>
        <v/>
      </c>
      <c r="W749" s="90" t="str">
        <f>IF('2. Aanbestedingen'!$B749="","",COUNTIFS('2. Aanbestedingen'!$Q749:$V749,"Toegepast (eis)")+COUNTIFS('2. Aanbestedingen'!$Q749:$V749,"Toegepast (wens)"))</f>
        <v/>
      </c>
      <c r="X749" s="97" t="str">
        <f t="shared" si="57"/>
        <v/>
      </c>
    </row>
    <row r="750" spans="2:24" x14ac:dyDescent="0.2">
      <c r="B750" s="60"/>
      <c r="C750" s="61"/>
      <c r="D750" s="61"/>
      <c r="E750" s="61"/>
      <c r="F750" s="62"/>
      <c r="G750" s="62"/>
      <c r="H750" s="63"/>
      <c r="I750" s="64"/>
      <c r="J750" s="63"/>
      <c r="K750" s="64"/>
      <c r="L750" s="90" t="str">
        <f t="shared" si="61"/>
        <v/>
      </c>
      <c r="M750" s="66"/>
      <c r="N750" s="63" t="str">
        <f t="shared" si="58"/>
        <v/>
      </c>
      <c r="O750" s="63" t="str">
        <f t="shared" si="59"/>
        <v/>
      </c>
      <c r="P750" s="61" t="str">
        <f t="shared" si="60"/>
        <v/>
      </c>
      <c r="W750" s="90" t="str">
        <f>IF('2. Aanbestedingen'!$B750="","",COUNTIFS('2. Aanbestedingen'!$Q750:$V750,"Toegepast (eis)")+COUNTIFS('2. Aanbestedingen'!$Q750:$V750,"Toegepast (wens)"))</f>
        <v/>
      </c>
      <c r="X750" s="97" t="str">
        <f t="shared" si="57"/>
        <v/>
      </c>
    </row>
    <row r="751" spans="2:24" x14ac:dyDescent="0.2">
      <c r="B751" s="60"/>
      <c r="C751" s="61"/>
      <c r="D751" s="61"/>
      <c r="E751" s="61"/>
      <c r="F751" s="62"/>
      <c r="G751" s="62"/>
      <c r="H751" s="63"/>
      <c r="I751" s="64"/>
      <c r="J751" s="63"/>
      <c r="K751" s="64"/>
      <c r="L751" s="90" t="str">
        <f t="shared" si="61"/>
        <v/>
      </c>
      <c r="M751" s="66"/>
      <c r="N751" s="63" t="str">
        <f t="shared" si="58"/>
        <v/>
      </c>
      <c r="O751" s="63" t="str">
        <f t="shared" si="59"/>
        <v/>
      </c>
      <c r="P751" s="61" t="str">
        <f t="shared" si="60"/>
        <v/>
      </c>
      <c r="W751" s="90" t="str">
        <f>IF('2. Aanbestedingen'!$B751="","",COUNTIFS('2. Aanbestedingen'!$Q751:$V751,"Toegepast (eis)")+COUNTIFS('2. Aanbestedingen'!$Q751:$V751,"Toegepast (wens)"))</f>
        <v/>
      </c>
      <c r="X751" s="97" t="str">
        <f t="shared" si="57"/>
        <v/>
      </c>
    </row>
    <row r="752" spans="2:24" x14ac:dyDescent="0.2">
      <c r="B752" s="60"/>
      <c r="C752" s="61"/>
      <c r="D752" s="61"/>
      <c r="E752" s="61"/>
      <c r="F752" s="62"/>
      <c r="G752" s="62"/>
      <c r="H752" s="63"/>
      <c r="I752" s="64"/>
      <c r="J752" s="63"/>
      <c r="K752" s="64"/>
      <c r="L752" s="90" t="str">
        <f t="shared" si="61"/>
        <v/>
      </c>
      <c r="M752" s="66"/>
      <c r="N752" s="63" t="str">
        <f t="shared" si="58"/>
        <v/>
      </c>
      <c r="O752" s="63" t="str">
        <f t="shared" si="59"/>
        <v/>
      </c>
      <c r="P752" s="61" t="str">
        <f t="shared" si="60"/>
        <v/>
      </c>
      <c r="W752" s="90" t="str">
        <f>IF('2. Aanbestedingen'!$B752="","",COUNTIFS('2. Aanbestedingen'!$Q752:$V752,"Toegepast (eis)")+COUNTIFS('2. Aanbestedingen'!$Q752:$V752,"Toegepast (wens)"))</f>
        <v/>
      </c>
      <c r="X752" s="97" t="str">
        <f t="shared" si="57"/>
        <v/>
      </c>
    </row>
    <row r="753" spans="2:24" x14ac:dyDescent="0.2">
      <c r="B753" s="60"/>
      <c r="C753" s="61"/>
      <c r="D753" s="61"/>
      <c r="E753" s="61"/>
      <c r="F753" s="62"/>
      <c r="G753" s="62"/>
      <c r="H753" s="63"/>
      <c r="I753" s="64"/>
      <c r="J753" s="63"/>
      <c r="K753" s="64"/>
      <c r="L753" s="90" t="str">
        <f t="shared" si="61"/>
        <v/>
      </c>
      <c r="M753" s="66"/>
      <c r="N753" s="63" t="str">
        <f t="shared" si="58"/>
        <v/>
      </c>
      <c r="O753" s="63" t="str">
        <f t="shared" si="59"/>
        <v/>
      </c>
      <c r="P753" s="61" t="str">
        <f t="shared" si="60"/>
        <v/>
      </c>
      <c r="W753" s="90" t="str">
        <f>IF('2. Aanbestedingen'!$B753="","",COUNTIFS('2. Aanbestedingen'!$Q753:$V753,"Toegepast (eis)")+COUNTIFS('2. Aanbestedingen'!$Q753:$V753,"Toegepast (wens)"))</f>
        <v/>
      </c>
      <c r="X753" s="97" t="str">
        <f t="shared" si="57"/>
        <v/>
      </c>
    </row>
    <row r="754" spans="2:24" x14ac:dyDescent="0.2">
      <c r="B754" s="60"/>
      <c r="C754" s="61"/>
      <c r="D754" s="61"/>
      <c r="E754" s="61"/>
      <c r="F754" s="62"/>
      <c r="G754" s="62"/>
      <c r="H754" s="63"/>
      <c r="I754" s="64"/>
      <c r="J754" s="63"/>
      <c r="K754" s="64"/>
      <c r="L754" s="90" t="str">
        <f t="shared" si="61"/>
        <v/>
      </c>
      <c r="M754" s="66"/>
      <c r="N754" s="63" t="str">
        <f t="shared" si="58"/>
        <v/>
      </c>
      <c r="O754" s="63" t="str">
        <f t="shared" si="59"/>
        <v/>
      </c>
      <c r="P754" s="61" t="str">
        <f t="shared" si="60"/>
        <v/>
      </c>
      <c r="W754" s="90" t="str">
        <f>IF('2. Aanbestedingen'!$B754="","",COUNTIFS('2. Aanbestedingen'!$Q754:$V754,"Toegepast (eis)")+COUNTIFS('2. Aanbestedingen'!$Q754:$V754,"Toegepast (wens)"))</f>
        <v/>
      </c>
      <c r="X754" s="97" t="str">
        <f t="shared" si="57"/>
        <v/>
      </c>
    </row>
    <row r="755" spans="2:24" x14ac:dyDescent="0.2">
      <c r="B755" s="60"/>
      <c r="C755" s="61"/>
      <c r="D755" s="61"/>
      <c r="E755" s="61"/>
      <c r="F755" s="62"/>
      <c r="G755" s="62"/>
      <c r="H755" s="63"/>
      <c r="I755" s="64"/>
      <c r="J755" s="63"/>
      <c r="K755" s="64"/>
      <c r="L755" s="90" t="str">
        <f t="shared" si="61"/>
        <v/>
      </c>
      <c r="M755" s="66"/>
      <c r="N755" s="63" t="str">
        <f t="shared" si="58"/>
        <v/>
      </c>
      <c r="O755" s="63" t="str">
        <f t="shared" si="59"/>
        <v/>
      </c>
      <c r="P755" s="61" t="str">
        <f t="shared" si="60"/>
        <v/>
      </c>
      <c r="W755" s="90" t="str">
        <f>IF('2. Aanbestedingen'!$B755="","",COUNTIFS('2. Aanbestedingen'!$Q755:$V755,"Toegepast (eis)")+COUNTIFS('2. Aanbestedingen'!$Q755:$V755,"Toegepast (wens)"))</f>
        <v/>
      </c>
      <c r="X755" s="97" t="str">
        <f t="shared" si="57"/>
        <v/>
      </c>
    </row>
    <row r="756" spans="2:24" x14ac:dyDescent="0.2">
      <c r="B756" s="60"/>
      <c r="C756" s="61"/>
      <c r="D756" s="61"/>
      <c r="E756" s="61"/>
      <c r="F756" s="62"/>
      <c r="G756" s="62"/>
      <c r="H756" s="63"/>
      <c r="I756" s="64"/>
      <c r="J756" s="63"/>
      <c r="K756" s="64"/>
      <c r="L756" s="90" t="str">
        <f t="shared" si="61"/>
        <v/>
      </c>
      <c r="M756" s="66"/>
      <c r="N756" s="63" t="str">
        <f t="shared" si="58"/>
        <v/>
      </c>
      <c r="O756" s="63" t="str">
        <f t="shared" si="59"/>
        <v/>
      </c>
      <c r="P756" s="61" t="str">
        <f t="shared" si="60"/>
        <v/>
      </c>
      <c r="W756" s="90" t="str">
        <f>IF('2. Aanbestedingen'!$B756="","",COUNTIFS('2. Aanbestedingen'!$Q756:$V756,"Toegepast (eis)")+COUNTIFS('2. Aanbestedingen'!$Q756:$V756,"Toegepast (wens)"))</f>
        <v/>
      </c>
      <c r="X756" s="97" t="str">
        <f t="shared" si="57"/>
        <v/>
      </c>
    </row>
    <row r="757" spans="2:24" x14ac:dyDescent="0.2">
      <c r="B757" s="60"/>
      <c r="C757" s="61"/>
      <c r="D757" s="61"/>
      <c r="E757" s="61"/>
      <c r="F757" s="62"/>
      <c r="G757" s="62"/>
      <c r="H757" s="63"/>
      <c r="I757" s="64"/>
      <c r="J757" s="63"/>
      <c r="K757" s="64"/>
      <c r="L757" s="90" t="str">
        <f t="shared" si="61"/>
        <v/>
      </c>
      <c r="M757" s="66"/>
      <c r="N757" s="63" t="str">
        <f t="shared" si="58"/>
        <v/>
      </c>
      <c r="O757" s="63" t="str">
        <f t="shared" si="59"/>
        <v/>
      </c>
      <c r="P757" s="61" t="str">
        <f t="shared" si="60"/>
        <v/>
      </c>
      <c r="W757" s="90" t="str">
        <f>IF('2. Aanbestedingen'!$B757="","",COUNTIFS('2. Aanbestedingen'!$Q757:$V757,"Toegepast (eis)")+COUNTIFS('2. Aanbestedingen'!$Q757:$V757,"Toegepast (wens)"))</f>
        <v/>
      </c>
      <c r="X757" s="97" t="str">
        <f t="shared" si="57"/>
        <v/>
      </c>
    </row>
    <row r="758" spans="2:24" x14ac:dyDescent="0.2">
      <c r="B758" s="60"/>
      <c r="C758" s="61"/>
      <c r="D758" s="61"/>
      <c r="E758" s="61"/>
      <c r="F758" s="62"/>
      <c r="G758" s="62"/>
      <c r="H758" s="63"/>
      <c r="I758" s="64"/>
      <c r="J758" s="63"/>
      <c r="K758" s="64"/>
      <c r="L758" s="90" t="str">
        <f t="shared" si="61"/>
        <v/>
      </c>
      <c r="M758" s="66"/>
      <c r="N758" s="63" t="str">
        <f t="shared" si="58"/>
        <v/>
      </c>
      <c r="O758" s="63" t="str">
        <f t="shared" si="59"/>
        <v/>
      </c>
      <c r="P758" s="61" t="str">
        <f t="shared" si="60"/>
        <v/>
      </c>
      <c r="W758" s="90" t="str">
        <f>IF('2. Aanbestedingen'!$B758="","",COUNTIFS('2. Aanbestedingen'!$Q758:$V758,"Toegepast (eis)")+COUNTIFS('2. Aanbestedingen'!$Q758:$V758,"Toegepast (wens)"))</f>
        <v/>
      </c>
      <c r="X758" s="97" t="str">
        <f t="shared" si="57"/>
        <v/>
      </c>
    </row>
    <row r="759" spans="2:24" x14ac:dyDescent="0.2">
      <c r="B759" s="60"/>
      <c r="C759" s="61"/>
      <c r="D759" s="61"/>
      <c r="E759" s="61"/>
      <c r="F759" s="62"/>
      <c r="G759" s="62"/>
      <c r="H759" s="63"/>
      <c r="I759" s="64"/>
      <c r="J759" s="63"/>
      <c r="K759" s="64"/>
      <c r="L759" s="90" t="str">
        <f t="shared" si="61"/>
        <v/>
      </c>
      <c r="M759" s="66"/>
      <c r="N759" s="63" t="str">
        <f t="shared" si="58"/>
        <v/>
      </c>
      <c r="O759" s="63" t="str">
        <f t="shared" si="59"/>
        <v/>
      </c>
      <c r="P759" s="61" t="str">
        <f t="shared" si="60"/>
        <v/>
      </c>
      <c r="W759" s="90" t="str">
        <f>IF('2. Aanbestedingen'!$B759="","",COUNTIFS('2. Aanbestedingen'!$Q759:$V759,"Toegepast (eis)")+COUNTIFS('2. Aanbestedingen'!$Q759:$V759,"Toegepast (wens)"))</f>
        <v/>
      </c>
      <c r="X759" s="97" t="str">
        <f t="shared" si="57"/>
        <v/>
      </c>
    </row>
    <row r="760" spans="2:24" x14ac:dyDescent="0.2">
      <c r="B760" s="60"/>
      <c r="C760" s="61"/>
      <c r="D760" s="61"/>
      <c r="E760" s="61"/>
      <c r="F760" s="62"/>
      <c r="G760" s="62"/>
      <c r="H760" s="63"/>
      <c r="I760" s="64"/>
      <c r="J760" s="63"/>
      <c r="K760" s="64"/>
      <c r="L760" s="90" t="str">
        <f t="shared" si="61"/>
        <v/>
      </c>
      <c r="M760" s="66"/>
      <c r="N760" s="63" t="str">
        <f t="shared" si="58"/>
        <v/>
      </c>
      <c r="O760" s="63" t="str">
        <f t="shared" si="59"/>
        <v/>
      </c>
      <c r="P760" s="61" t="str">
        <f t="shared" si="60"/>
        <v/>
      </c>
      <c r="W760" s="90" t="str">
        <f>IF('2. Aanbestedingen'!$B760="","",COUNTIFS('2. Aanbestedingen'!$Q760:$V760,"Toegepast (eis)")+COUNTIFS('2. Aanbestedingen'!$Q760:$V760,"Toegepast (wens)"))</f>
        <v/>
      </c>
      <c r="X760" s="97" t="str">
        <f t="shared" si="57"/>
        <v/>
      </c>
    </row>
    <row r="761" spans="2:24" x14ac:dyDescent="0.2">
      <c r="B761" s="60"/>
      <c r="C761" s="61"/>
      <c r="D761" s="61"/>
      <c r="E761" s="61"/>
      <c r="F761" s="62"/>
      <c r="G761" s="62"/>
      <c r="H761" s="63"/>
      <c r="I761" s="64"/>
      <c r="J761" s="63"/>
      <c r="K761" s="64"/>
      <c r="L761" s="90" t="str">
        <f t="shared" si="61"/>
        <v/>
      </c>
      <c r="M761" s="66"/>
      <c r="N761" s="63" t="str">
        <f t="shared" si="58"/>
        <v/>
      </c>
      <c r="O761" s="63" t="str">
        <f t="shared" si="59"/>
        <v/>
      </c>
      <c r="P761" s="61" t="str">
        <f t="shared" si="60"/>
        <v/>
      </c>
      <c r="W761" s="90" t="str">
        <f>IF('2. Aanbestedingen'!$B761="","",COUNTIFS('2. Aanbestedingen'!$Q761:$V761,"Toegepast (eis)")+COUNTIFS('2. Aanbestedingen'!$Q761:$V761,"Toegepast (wens)"))</f>
        <v/>
      </c>
      <c r="X761" s="97" t="str">
        <f t="shared" si="57"/>
        <v/>
      </c>
    </row>
    <row r="762" spans="2:24" x14ac:dyDescent="0.2">
      <c r="B762" s="60"/>
      <c r="C762" s="61"/>
      <c r="D762" s="61"/>
      <c r="E762" s="61"/>
      <c r="F762" s="62"/>
      <c r="G762" s="62"/>
      <c r="H762" s="63"/>
      <c r="I762" s="64"/>
      <c r="J762" s="63"/>
      <c r="K762" s="64"/>
      <c r="L762" s="90" t="str">
        <f t="shared" si="61"/>
        <v/>
      </c>
      <c r="M762" s="66"/>
      <c r="N762" s="63" t="str">
        <f t="shared" si="58"/>
        <v/>
      </c>
      <c r="O762" s="63" t="str">
        <f t="shared" si="59"/>
        <v/>
      </c>
      <c r="P762" s="61" t="str">
        <f t="shared" si="60"/>
        <v/>
      </c>
      <c r="W762" s="90" t="str">
        <f>IF('2. Aanbestedingen'!$B762="","",COUNTIFS('2. Aanbestedingen'!$Q762:$V762,"Toegepast (eis)")+COUNTIFS('2. Aanbestedingen'!$Q762:$V762,"Toegepast (wens)"))</f>
        <v/>
      </c>
      <c r="X762" s="97" t="str">
        <f t="shared" si="57"/>
        <v/>
      </c>
    </row>
    <row r="763" spans="2:24" x14ac:dyDescent="0.2">
      <c r="B763" s="60"/>
      <c r="C763" s="61"/>
      <c r="D763" s="61"/>
      <c r="E763" s="61"/>
      <c r="F763" s="62"/>
      <c r="G763" s="62"/>
      <c r="H763" s="63"/>
      <c r="I763" s="64"/>
      <c r="J763" s="63"/>
      <c r="K763" s="64"/>
      <c r="L763" s="90" t="str">
        <f t="shared" si="61"/>
        <v/>
      </c>
      <c r="M763" s="66"/>
      <c r="N763" s="63" t="str">
        <f t="shared" si="58"/>
        <v/>
      </c>
      <c r="O763" s="63" t="str">
        <f t="shared" si="59"/>
        <v/>
      </c>
      <c r="P763" s="61" t="str">
        <f t="shared" si="60"/>
        <v/>
      </c>
      <c r="W763" s="90" t="str">
        <f>IF('2. Aanbestedingen'!$B763="","",COUNTIFS('2. Aanbestedingen'!$Q763:$V763,"Toegepast (eis)")+COUNTIFS('2. Aanbestedingen'!$Q763:$V763,"Toegepast (wens)"))</f>
        <v/>
      </c>
      <c r="X763" s="97" t="str">
        <f t="shared" si="57"/>
        <v/>
      </c>
    </row>
    <row r="764" spans="2:24" x14ac:dyDescent="0.2">
      <c r="B764" s="60"/>
      <c r="C764" s="61"/>
      <c r="D764" s="61"/>
      <c r="E764" s="61"/>
      <c r="F764" s="62"/>
      <c r="G764" s="62"/>
      <c r="H764" s="63"/>
      <c r="I764" s="64"/>
      <c r="J764" s="63"/>
      <c r="K764" s="64"/>
      <c r="L764" s="90" t="str">
        <f t="shared" si="61"/>
        <v/>
      </c>
      <c r="M764" s="66"/>
      <c r="N764" s="63" t="str">
        <f t="shared" si="58"/>
        <v/>
      </c>
      <c r="O764" s="63" t="str">
        <f t="shared" si="59"/>
        <v/>
      </c>
      <c r="P764" s="61" t="str">
        <f t="shared" si="60"/>
        <v/>
      </c>
      <c r="W764" s="90" t="str">
        <f>IF('2. Aanbestedingen'!$B764="","",COUNTIFS('2. Aanbestedingen'!$Q764:$V764,"Toegepast (eis)")+COUNTIFS('2. Aanbestedingen'!$Q764:$V764,"Toegepast (wens)"))</f>
        <v/>
      </c>
      <c r="X764" s="97" t="str">
        <f t="shared" si="57"/>
        <v/>
      </c>
    </row>
    <row r="765" spans="2:24" x14ac:dyDescent="0.2">
      <c r="B765" s="60"/>
      <c r="C765" s="61"/>
      <c r="D765" s="61"/>
      <c r="E765" s="61"/>
      <c r="F765" s="62"/>
      <c r="G765" s="62"/>
      <c r="H765" s="63"/>
      <c r="I765" s="64"/>
      <c r="J765" s="63"/>
      <c r="K765" s="64"/>
      <c r="L765" s="90" t="str">
        <f t="shared" si="61"/>
        <v/>
      </c>
      <c r="M765" s="66"/>
      <c r="N765" s="63" t="str">
        <f t="shared" si="58"/>
        <v/>
      </c>
      <c r="O765" s="63" t="str">
        <f t="shared" si="59"/>
        <v/>
      </c>
      <c r="P765" s="61" t="str">
        <f t="shared" si="60"/>
        <v/>
      </c>
      <c r="W765" s="90" t="str">
        <f>IF('2. Aanbestedingen'!$B765="","",COUNTIFS('2. Aanbestedingen'!$Q765:$V765,"Toegepast (eis)")+COUNTIFS('2. Aanbestedingen'!$Q765:$V765,"Toegepast (wens)"))</f>
        <v/>
      </c>
      <c r="X765" s="97" t="str">
        <f t="shared" si="57"/>
        <v/>
      </c>
    </row>
    <row r="766" spans="2:24" x14ac:dyDescent="0.2">
      <c r="B766" s="60"/>
      <c r="C766" s="61"/>
      <c r="D766" s="61"/>
      <c r="E766" s="61"/>
      <c r="F766" s="62"/>
      <c r="G766" s="62"/>
      <c r="H766" s="63"/>
      <c r="I766" s="64"/>
      <c r="J766" s="63"/>
      <c r="K766" s="64"/>
      <c r="L766" s="90" t="str">
        <f t="shared" si="61"/>
        <v/>
      </c>
      <c r="M766" s="66"/>
      <c r="N766" s="63" t="str">
        <f t="shared" si="58"/>
        <v/>
      </c>
      <c r="O766" s="63" t="str">
        <f t="shared" si="59"/>
        <v/>
      </c>
      <c r="P766" s="61" t="str">
        <f t="shared" si="60"/>
        <v/>
      </c>
      <c r="W766" s="90" t="str">
        <f>IF('2. Aanbestedingen'!$B766="","",COUNTIFS('2. Aanbestedingen'!$Q766:$V766,"Toegepast (eis)")+COUNTIFS('2. Aanbestedingen'!$Q766:$V766,"Toegepast (wens)"))</f>
        <v/>
      </c>
      <c r="X766" s="97" t="str">
        <f t="shared" si="57"/>
        <v/>
      </c>
    </row>
    <row r="767" spans="2:24" x14ac:dyDescent="0.2">
      <c r="B767" s="60"/>
      <c r="C767" s="61"/>
      <c r="D767" s="61"/>
      <c r="E767" s="61"/>
      <c r="F767" s="62"/>
      <c r="G767" s="62"/>
      <c r="H767" s="63"/>
      <c r="I767" s="64"/>
      <c r="J767" s="63"/>
      <c r="K767" s="64"/>
      <c r="L767" s="90" t="str">
        <f t="shared" si="61"/>
        <v/>
      </c>
      <c r="M767" s="66"/>
      <c r="N767" s="63" t="str">
        <f t="shared" si="58"/>
        <v/>
      </c>
      <c r="O767" s="63" t="str">
        <f t="shared" si="59"/>
        <v/>
      </c>
      <c r="P767" s="61" t="str">
        <f t="shared" si="60"/>
        <v/>
      </c>
      <c r="W767" s="90" t="str">
        <f>IF('2. Aanbestedingen'!$B767="","",COUNTIFS('2. Aanbestedingen'!$Q767:$V767,"Toegepast (eis)")+COUNTIFS('2. Aanbestedingen'!$Q767:$V767,"Toegepast (wens)"))</f>
        <v/>
      </c>
      <c r="X767" s="97" t="str">
        <f t="shared" si="57"/>
        <v/>
      </c>
    </row>
    <row r="768" spans="2:24" x14ac:dyDescent="0.2">
      <c r="B768" s="60"/>
      <c r="C768" s="61"/>
      <c r="D768" s="61"/>
      <c r="E768" s="61"/>
      <c r="F768" s="62"/>
      <c r="G768" s="62"/>
      <c r="H768" s="63"/>
      <c r="I768" s="64"/>
      <c r="J768" s="63"/>
      <c r="K768" s="64"/>
      <c r="L768" s="90" t="str">
        <f t="shared" si="61"/>
        <v/>
      </c>
      <c r="M768" s="66"/>
      <c r="N768" s="63" t="str">
        <f t="shared" si="58"/>
        <v/>
      </c>
      <c r="O768" s="63" t="str">
        <f t="shared" si="59"/>
        <v/>
      </c>
      <c r="P768" s="61" t="str">
        <f t="shared" si="60"/>
        <v/>
      </c>
      <c r="W768" s="90" t="str">
        <f>IF('2. Aanbestedingen'!$B768="","",COUNTIFS('2. Aanbestedingen'!$Q768:$V768,"Toegepast (eis)")+COUNTIFS('2. Aanbestedingen'!$Q768:$V768,"Toegepast (wens)"))</f>
        <v/>
      </c>
      <c r="X768" s="97" t="str">
        <f t="shared" si="57"/>
        <v/>
      </c>
    </row>
    <row r="769" spans="2:24" x14ac:dyDescent="0.2">
      <c r="B769" s="60"/>
      <c r="C769" s="61"/>
      <c r="D769" s="61"/>
      <c r="E769" s="61"/>
      <c r="F769" s="62"/>
      <c r="G769" s="62"/>
      <c r="H769" s="63"/>
      <c r="I769" s="64"/>
      <c r="J769" s="63"/>
      <c r="K769" s="64"/>
      <c r="L769" s="90" t="str">
        <f t="shared" si="61"/>
        <v/>
      </c>
      <c r="M769" s="66"/>
      <c r="N769" s="63" t="str">
        <f t="shared" si="58"/>
        <v/>
      </c>
      <c r="O769" s="63" t="str">
        <f t="shared" si="59"/>
        <v/>
      </c>
      <c r="P769" s="61" t="str">
        <f t="shared" si="60"/>
        <v/>
      </c>
      <c r="W769" s="90" t="str">
        <f>IF('2. Aanbestedingen'!$B769="","",COUNTIFS('2. Aanbestedingen'!$Q769:$V769,"Toegepast (eis)")+COUNTIFS('2. Aanbestedingen'!$Q769:$V769,"Toegepast (wens)"))</f>
        <v/>
      </c>
      <c r="X769" s="97" t="str">
        <f t="shared" si="57"/>
        <v/>
      </c>
    </row>
    <row r="770" spans="2:24" x14ac:dyDescent="0.2">
      <c r="B770" s="60"/>
      <c r="C770" s="61"/>
      <c r="D770" s="61"/>
      <c r="E770" s="61"/>
      <c r="F770" s="62"/>
      <c r="G770" s="62"/>
      <c r="H770" s="63"/>
      <c r="I770" s="64"/>
      <c r="J770" s="63"/>
      <c r="K770" s="64"/>
      <c r="L770" s="90" t="str">
        <f t="shared" si="61"/>
        <v/>
      </c>
      <c r="M770" s="66"/>
      <c r="N770" s="63" t="str">
        <f t="shared" si="58"/>
        <v/>
      </c>
      <c r="O770" s="63" t="str">
        <f t="shared" si="59"/>
        <v/>
      </c>
      <c r="P770" s="61" t="str">
        <f t="shared" si="60"/>
        <v/>
      </c>
      <c r="W770" s="90" t="str">
        <f>IF('2. Aanbestedingen'!$B770="","",COUNTIFS('2. Aanbestedingen'!$Q770:$V770,"Toegepast (eis)")+COUNTIFS('2. Aanbestedingen'!$Q770:$V770,"Toegepast (wens)"))</f>
        <v/>
      </c>
      <c r="X770" s="97" t="str">
        <f t="shared" si="57"/>
        <v/>
      </c>
    </row>
    <row r="771" spans="2:24" x14ac:dyDescent="0.2">
      <c r="B771" s="60"/>
      <c r="C771" s="61"/>
      <c r="D771" s="61"/>
      <c r="E771" s="61"/>
      <c r="F771" s="62"/>
      <c r="G771" s="62"/>
      <c r="H771" s="63"/>
      <c r="I771" s="64"/>
      <c r="J771" s="63"/>
      <c r="K771" s="64"/>
      <c r="L771" s="90" t="str">
        <f t="shared" si="61"/>
        <v/>
      </c>
      <c r="M771" s="66"/>
      <c r="N771" s="63" t="str">
        <f t="shared" si="58"/>
        <v/>
      </c>
      <c r="O771" s="63" t="str">
        <f t="shared" si="59"/>
        <v/>
      </c>
      <c r="P771" s="61" t="str">
        <f t="shared" si="60"/>
        <v/>
      </c>
      <c r="W771" s="90" t="str">
        <f>IF('2. Aanbestedingen'!$B771="","",COUNTIFS('2. Aanbestedingen'!$Q771:$V771,"Toegepast (eis)")+COUNTIFS('2. Aanbestedingen'!$Q771:$V771,"Toegepast (wens)"))</f>
        <v/>
      </c>
      <c r="X771" s="97" t="str">
        <f t="shared" si="57"/>
        <v/>
      </c>
    </row>
    <row r="772" spans="2:24" x14ac:dyDescent="0.2">
      <c r="B772" s="60"/>
      <c r="C772" s="61"/>
      <c r="D772" s="61"/>
      <c r="E772" s="61"/>
      <c r="F772" s="62"/>
      <c r="G772" s="62"/>
      <c r="H772" s="63"/>
      <c r="I772" s="64"/>
      <c r="J772" s="63"/>
      <c r="K772" s="64"/>
      <c r="L772" s="90" t="str">
        <f t="shared" si="61"/>
        <v/>
      </c>
      <c r="M772" s="66"/>
      <c r="N772" s="63" t="str">
        <f t="shared" si="58"/>
        <v/>
      </c>
      <c r="O772" s="63" t="str">
        <f t="shared" si="59"/>
        <v/>
      </c>
      <c r="P772" s="61" t="str">
        <f t="shared" si="60"/>
        <v/>
      </c>
      <c r="W772" s="90" t="str">
        <f>IF('2. Aanbestedingen'!$B772="","",COUNTIFS('2. Aanbestedingen'!$Q772:$V772,"Toegepast (eis)")+COUNTIFS('2. Aanbestedingen'!$Q772:$V772,"Toegepast (wens)"))</f>
        <v/>
      </c>
      <c r="X772" s="97" t="str">
        <f t="shared" si="57"/>
        <v/>
      </c>
    </row>
    <row r="773" spans="2:24" x14ac:dyDescent="0.2">
      <c r="B773" s="60"/>
      <c r="C773" s="61"/>
      <c r="D773" s="61"/>
      <c r="E773" s="61"/>
      <c r="F773" s="62"/>
      <c r="G773" s="62"/>
      <c r="H773" s="63"/>
      <c r="I773" s="64"/>
      <c r="J773" s="63"/>
      <c r="K773" s="64"/>
      <c r="L773" s="90" t="str">
        <f t="shared" si="61"/>
        <v/>
      </c>
      <c r="M773" s="66"/>
      <c r="N773" s="63" t="str">
        <f t="shared" si="58"/>
        <v/>
      </c>
      <c r="O773" s="63" t="str">
        <f t="shared" si="59"/>
        <v/>
      </c>
      <c r="P773" s="61" t="str">
        <f t="shared" si="60"/>
        <v/>
      </c>
      <c r="W773" s="90" t="str">
        <f>IF('2. Aanbestedingen'!$B773="","",COUNTIFS('2. Aanbestedingen'!$Q773:$V773,"Toegepast (eis)")+COUNTIFS('2. Aanbestedingen'!$Q773:$V773,"Toegepast (wens)"))</f>
        <v/>
      </c>
      <c r="X773" s="97" t="str">
        <f t="shared" ref="X773:X836" si="62">IF(W773&lt;&gt;"",W773/L773,"")</f>
        <v/>
      </c>
    </row>
    <row r="774" spans="2:24" x14ac:dyDescent="0.2">
      <c r="B774" s="60"/>
      <c r="C774" s="61"/>
      <c r="D774" s="61"/>
      <c r="E774" s="61"/>
      <c r="F774" s="62"/>
      <c r="G774" s="62"/>
      <c r="H774" s="63"/>
      <c r="I774" s="64"/>
      <c r="J774" s="63"/>
      <c r="K774" s="64"/>
      <c r="L774" s="90" t="str">
        <f t="shared" si="61"/>
        <v/>
      </c>
      <c r="M774" s="66"/>
      <c r="N774" s="63" t="str">
        <f t="shared" si="58"/>
        <v/>
      </c>
      <c r="O774" s="63" t="str">
        <f t="shared" si="59"/>
        <v/>
      </c>
      <c r="P774" s="61" t="str">
        <f t="shared" si="60"/>
        <v/>
      </c>
      <c r="W774" s="90" t="str">
        <f>IF('2. Aanbestedingen'!$B774="","",COUNTIFS('2. Aanbestedingen'!$Q774:$V774,"Toegepast (eis)")+COUNTIFS('2. Aanbestedingen'!$Q774:$V774,"Toegepast (wens)"))</f>
        <v/>
      </c>
      <c r="X774" s="97" t="str">
        <f t="shared" si="62"/>
        <v/>
      </c>
    </row>
    <row r="775" spans="2:24" x14ac:dyDescent="0.2">
      <c r="B775" s="60"/>
      <c r="C775" s="61"/>
      <c r="D775" s="61"/>
      <c r="E775" s="61"/>
      <c r="F775" s="62"/>
      <c r="G775" s="62"/>
      <c r="H775" s="63"/>
      <c r="I775" s="64"/>
      <c r="J775" s="63"/>
      <c r="K775" s="64"/>
      <c r="L775" s="90" t="str">
        <f t="shared" si="61"/>
        <v/>
      </c>
      <c r="M775" s="66"/>
      <c r="N775" s="63" t="str">
        <f t="shared" ref="N775:N838" si="63">IF(B775&lt;&gt;"",B775,"")</f>
        <v/>
      </c>
      <c r="O775" s="63" t="str">
        <f t="shared" ref="O775:O838" si="64">IF(C775&lt;&gt;"",C775,"")</f>
        <v/>
      </c>
      <c r="P775" s="61" t="str">
        <f t="shared" ref="P775:P838" si="65">IF(E775&lt;&gt;"",E775,"")</f>
        <v/>
      </c>
      <c r="W775" s="90" t="str">
        <f>IF('2. Aanbestedingen'!$B775="","",COUNTIFS('2. Aanbestedingen'!$Q775:$V775,"Toegepast (eis)")+COUNTIFS('2. Aanbestedingen'!$Q775:$V775,"Toegepast (wens)"))</f>
        <v/>
      </c>
      <c r="X775" s="97" t="str">
        <f t="shared" si="62"/>
        <v/>
      </c>
    </row>
    <row r="776" spans="2:24" x14ac:dyDescent="0.2">
      <c r="B776" s="60"/>
      <c r="C776" s="61"/>
      <c r="D776" s="61"/>
      <c r="E776" s="61"/>
      <c r="F776" s="62"/>
      <c r="G776" s="62"/>
      <c r="H776" s="63"/>
      <c r="I776" s="64"/>
      <c r="J776" s="63"/>
      <c r="K776" s="64"/>
      <c r="L776" s="90" t="str">
        <f t="shared" si="61"/>
        <v/>
      </c>
      <c r="M776" s="66"/>
      <c r="N776" s="63" t="str">
        <f t="shared" si="63"/>
        <v/>
      </c>
      <c r="O776" s="63" t="str">
        <f t="shared" si="64"/>
        <v/>
      </c>
      <c r="P776" s="61" t="str">
        <f t="shared" si="65"/>
        <v/>
      </c>
      <c r="W776" s="90" t="str">
        <f>IF('2. Aanbestedingen'!$B776="","",COUNTIFS('2. Aanbestedingen'!$Q776:$V776,"Toegepast (eis)")+COUNTIFS('2. Aanbestedingen'!$Q776:$V776,"Toegepast (wens)"))</f>
        <v/>
      </c>
      <c r="X776" s="97" t="str">
        <f t="shared" si="62"/>
        <v/>
      </c>
    </row>
    <row r="777" spans="2:24" x14ac:dyDescent="0.2">
      <c r="B777" s="60"/>
      <c r="C777" s="61"/>
      <c r="D777" s="61"/>
      <c r="E777" s="61"/>
      <c r="F777" s="62"/>
      <c r="G777" s="62"/>
      <c r="H777" s="63"/>
      <c r="I777" s="64"/>
      <c r="J777" s="63"/>
      <c r="K777" s="64"/>
      <c r="L777" s="90" t="str">
        <f t="shared" si="61"/>
        <v/>
      </c>
      <c r="M777" s="66"/>
      <c r="N777" s="63" t="str">
        <f t="shared" si="63"/>
        <v/>
      </c>
      <c r="O777" s="63" t="str">
        <f t="shared" si="64"/>
        <v/>
      </c>
      <c r="P777" s="61" t="str">
        <f t="shared" si="65"/>
        <v/>
      </c>
      <c r="W777" s="90" t="str">
        <f>IF('2. Aanbestedingen'!$B777="","",COUNTIFS('2. Aanbestedingen'!$Q777:$V777,"Toegepast (eis)")+COUNTIFS('2. Aanbestedingen'!$Q777:$V777,"Toegepast (wens)"))</f>
        <v/>
      </c>
      <c r="X777" s="97" t="str">
        <f t="shared" si="62"/>
        <v/>
      </c>
    </row>
    <row r="778" spans="2:24" x14ac:dyDescent="0.2">
      <c r="B778" s="60"/>
      <c r="C778" s="61"/>
      <c r="D778" s="61"/>
      <c r="E778" s="61"/>
      <c r="F778" s="62"/>
      <c r="G778" s="62"/>
      <c r="H778" s="63"/>
      <c r="I778" s="64"/>
      <c r="J778" s="63"/>
      <c r="K778" s="64"/>
      <c r="L778" s="90" t="str">
        <f t="shared" si="61"/>
        <v/>
      </c>
      <c r="M778" s="66"/>
      <c r="N778" s="63" t="str">
        <f t="shared" si="63"/>
        <v/>
      </c>
      <c r="O778" s="63" t="str">
        <f t="shared" si="64"/>
        <v/>
      </c>
      <c r="P778" s="61" t="str">
        <f t="shared" si="65"/>
        <v/>
      </c>
      <c r="W778" s="90" t="str">
        <f>IF('2. Aanbestedingen'!$B778="","",COUNTIFS('2. Aanbestedingen'!$Q778:$V778,"Toegepast (eis)")+COUNTIFS('2. Aanbestedingen'!$Q778:$V778,"Toegepast (wens)"))</f>
        <v/>
      </c>
      <c r="X778" s="97" t="str">
        <f t="shared" si="62"/>
        <v/>
      </c>
    </row>
    <row r="779" spans="2:24" x14ac:dyDescent="0.2">
      <c r="B779" s="60"/>
      <c r="C779" s="61"/>
      <c r="D779" s="61"/>
      <c r="E779" s="61"/>
      <c r="F779" s="62"/>
      <c r="G779" s="62"/>
      <c r="H779" s="63"/>
      <c r="I779" s="64"/>
      <c r="J779" s="63"/>
      <c r="K779" s="64"/>
      <c r="L779" s="90" t="str">
        <f t="shared" si="61"/>
        <v/>
      </c>
      <c r="M779" s="66"/>
      <c r="N779" s="63" t="str">
        <f t="shared" si="63"/>
        <v/>
      </c>
      <c r="O779" s="63" t="str">
        <f t="shared" si="64"/>
        <v/>
      </c>
      <c r="P779" s="61" t="str">
        <f t="shared" si="65"/>
        <v/>
      </c>
      <c r="W779" s="90" t="str">
        <f>IF('2. Aanbestedingen'!$B779="","",COUNTIFS('2. Aanbestedingen'!$Q779:$V779,"Toegepast (eis)")+COUNTIFS('2. Aanbestedingen'!$Q779:$V779,"Toegepast (wens)"))</f>
        <v/>
      </c>
      <c r="X779" s="97" t="str">
        <f t="shared" si="62"/>
        <v/>
      </c>
    </row>
    <row r="780" spans="2:24" x14ac:dyDescent="0.2">
      <c r="B780" s="60"/>
      <c r="C780" s="61"/>
      <c r="D780" s="61"/>
      <c r="E780" s="61"/>
      <c r="F780" s="62"/>
      <c r="G780" s="62"/>
      <c r="H780" s="63"/>
      <c r="I780" s="64"/>
      <c r="J780" s="63"/>
      <c r="K780" s="64"/>
      <c r="L780" s="90" t="str">
        <f t="shared" si="61"/>
        <v/>
      </c>
      <c r="M780" s="66"/>
      <c r="N780" s="63" t="str">
        <f t="shared" si="63"/>
        <v/>
      </c>
      <c r="O780" s="63" t="str">
        <f t="shared" si="64"/>
        <v/>
      </c>
      <c r="P780" s="61" t="str">
        <f t="shared" si="65"/>
        <v/>
      </c>
      <c r="W780" s="90" t="str">
        <f>IF('2. Aanbestedingen'!$B780="","",COUNTIFS('2. Aanbestedingen'!$Q780:$V780,"Toegepast (eis)")+COUNTIFS('2. Aanbestedingen'!$Q780:$V780,"Toegepast (wens)"))</f>
        <v/>
      </c>
      <c r="X780" s="97" t="str">
        <f t="shared" si="62"/>
        <v/>
      </c>
    </row>
    <row r="781" spans="2:24" x14ac:dyDescent="0.2">
      <c r="B781" s="60"/>
      <c r="C781" s="61"/>
      <c r="D781" s="61"/>
      <c r="E781" s="61"/>
      <c r="F781" s="62"/>
      <c r="G781" s="62"/>
      <c r="H781" s="63"/>
      <c r="I781" s="64"/>
      <c r="J781" s="63"/>
      <c r="K781" s="64"/>
      <c r="L781" s="90" t="str">
        <f t="shared" si="61"/>
        <v/>
      </c>
      <c r="M781" s="66"/>
      <c r="N781" s="63" t="str">
        <f t="shared" si="63"/>
        <v/>
      </c>
      <c r="O781" s="63" t="str">
        <f t="shared" si="64"/>
        <v/>
      </c>
      <c r="P781" s="61" t="str">
        <f t="shared" si="65"/>
        <v/>
      </c>
      <c r="W781" s="90" t="str">
        <f>IF('2. Aanbestedingen'!$B781="","",COUNTIFS('2. Aanbestedingen'!$Q781:$V781,"Toegepast (eis)")+COUNTIFS('2. Aanbestedingen'!$Q781:$V781,"Toegepast (wens)"))</f>
        <v/>
      </c>
      <c r="X781" s="97" t="str">
        <f t="shared" si="62"/>
        <v/>
      </c>
    </row>
    <row r="782" spans="2:24" x14ac:dyDescent="0.2">
      <c r="B782" s="60"/>
      <c r="C782" s="61"/>
      <c r="D782" s="61"/>
      <c r="E782" s="61"/>
      <c r="F782" s="62"/>
      <c r="G782" s="62"/>
      <c r="H782" s="63"/>
      <c r="I782" s="64"/>
      <c r="J782" s="63"/>
      <c r="K782" s="64"/>
      <c r="L782" s="90" t="str">
        <f t="shared" si="61"/>
        <v/>
      </c>
      <c r="M782" s="66"/>
      <c r="N782" s="63" t="str">
        <f t="shared" si="63"/>
        <v/>
      </c>
      <c r="O782" s="63" t="str">
        <f t="shared" si="64"/>
        <v/>
      </c>
      <c r="P782" s="61" t="str">
        <f t="shared" si="65"/>
        <v/>
      </c>
      <c r="W782" s="90" t="str">
        <f>IF('2. Aanbestedingen'!$B782="","",COUNTIFS('2. Aanbestedingen'!$Q782:$V782,"Toegepast (eis)")+COUNTIFS('2. Aanbestedingen'!$Q782:$V782,"Toegepast (wens)"))</f>
        <v/>
      </c>
      <c r="X782" s="97" t="str">
        <f t="shared" si="62"/>
        <v/>
      </c>
    </row>
    <row r="783" spans="2:24" x14ac:dyDescent="0.2">
      <c r="B783" s="60"/>
      <c r="C783" s="61"/>
      <c r="D783" s="61"/>
      <c r="E783" s="61"/>
      <c r="F783" s="62"/>
      <c r="G783" s="62"/>
      <c r="H783" s="63"/>
      <c r="I783" s="64"/>
      <c r="J783" s="63"/>
      <c r="K783" s="64"/>
      <c r="L783" s="90" t="str">
        <f t="shared" si="61"/>
        <v/>
      </c>
      <c r="M783" s="66"/>
      <c r="N783" s="63" t="str">
        <f t="shared" si="63"/>
        <v/>
      </c>
      <c r="O783" s="63" t="str">
        <f t="shared" si="64"/>
        <v/>
      </c>
      <c r="P783" s="61" t="str">
        <f t="shared" si="65"/>
        <v/>
      </c>
      <c r="W783" s="90" t="str">
        <f>IF('2. Aanbestedingen'!$B783="","",COUNTIFS('2. Aanbestedingen'!$Q783:$V783,"Toegepast (eis)")+COUNTIFS('2. Aanbestedingen'!$Q783:$V783,"Toegepast (wens)"))</f>
        <v/>
      </c>
      <c r="X783" s="97" t="str">
        <f t="shared" si="62"/>
        <v/>
      </c>
    </row>
    <row r="784" spans="2:24" x14ac:dyDescent="0.2">
      <c r="B784" s="60"/>
      <c r="C784" s="61"/>
      <c r="D784" s="61"/>
      <c r="E784" s="61"/>
      <c r="F784" s="62"/>
      <c r="G784" s="62"/>
      <c r="H784" s="63"/>
      <c r="I784" s="64"/>
      <c r="J784" s="63"/>
      <c r="K784" s="64"/>
      <c r="L784" s="90" t="str">
        <f t="shared" si="61"/>
        <v/>
      </c>
      <c r="M784" s="66"/>
      <c r="N784" s="63" t="str">
        <f t="shared" si="63"/>
        <v/>
      </c>
      <c r="O784" s="63" t="str">
        <f t="shared" si="64"/>
        <v/>
      </c>
      <c r="P784" s="61" t="str">
        <f t="shared" si="65"/>
        <v/>
      </c>
      <c r="W784" s="90" t="str">
        <f>IF('2. Aanbestedingen'!$B784="","",COUNTIFS('2. Aanbestedingen'!$Q784:$V784,"Toegepast (eis)")+COUNTIFS('2. Aanbestedingen'!$Q784:$V784,"Toegepast (wens)"))</f>
        <v/>
      </c>
      <c r="X784" s="97" t="str">
        <f t="shared" si="62"/>
        <v/>
      </c>
    </row>
    <row r="785" spans="2:24" x14ac:dyDescent="0.2">
      <c r="B785" s="60"/>
      <c r="C785" s="61"/>
      <c r="D785" s="61"/>
      <c r="E785" s="61"/>
      <c r="F785" s="62"/>
      <c r="G785" s="62"/>
      <c r="H785" s="63"/>
      <c r="I785" s="64"/>
      <c r="J785" s="63"/>
      <c r="K785" s="64"/>
      <c r="L785" s="90" t="str">
        <f t="shared" si="61"/>
        <v/>
      </c>
      <c r="M785" s="66"/>
      <c r="N785" s="63" t="str">
        <f t="shared" si="63"/>
        <v/>
      </c>
      <c r="O785" s="63" t="str">
        <f t="shared" si="64"/>
        <v/>
      </c>
      <c r="P785" s="61" t="str">
        <f t="shared" si="65"/>
        <v/>
      </c>
      <c r="W785" s="90" t="str">
        <f>IF('2. Aanbestedingen'!$B785="","",COUNTIFS('2. Aanbestedingen'!$Q785:$V785,"Toegepast (eis)")+COUNTIFS('2. Aanbestedingen'!$Q785:$V785,"Toegepast (wens)"))</f>
        <v/>
      </c>
      <c r="X785" s="97" t="str">
        <f t="shared" si="62"/>
        <v/>
      </c>
    </row>
    <row r="786" spans="2:24" x14ac:dyDescent="0.2">
      <c r="B786" s="60"/>
      <c r="C786" s="61"/>
      <c r="D786" s="61"/>
      <c r="E786" s="61"/>
      <c r="F786" s="62"/>
      <c r="G786" s="62"/>
      <c r="H786" s="63"/>
      <c r="I786" s="64"/>
      <c r="J786" s="63"/>
      <c r="K786" s="64"/>
      <c r="L786" s="90" t="str">
        <f t="shared" si="61"/>
        <v/>
      </c>
      <c r="M786" s="66"/>
      <c r="N786" s="63" t="str">
        <f t="shared" si="63"/>
        <v/>
      </c>
      <c r="O786" s="63" t="str">
        <f t="shared" si="64"/>
        <v/>
      </c>
      <c r="P786" s="61" t="str">
        <f t="shared" si="65"/>
        <v/>
      </c>
      <c r="W786" s="90" t="str">
        <f>IF('2. Aanbestedingen'!$B786="","",COUNTIFS('2. Aanbestedingen'!$Q786:$V786,"Toegepast (eis)")+COUNTIFS('2. Aanbestedingen'!$Q786:$V786,"Toegepast (wens)"))</f>
        <v/>
      </c>
      <c r="X786" s="97" t="str">
        <f t="shared" si="62"/>
        <v/>
      </c>
    </row>
    <row r="787" spans="2:24" x14ac:dyDescent="0.2">
      <c r="B787" s="60"/>
      <c r="C787" s="61"/>
      <c r="D787" s="61"/>
      <c r="E787" s="61"/>
      <c r="F787" s="62"/>
      <c r="G787" s="62"/>
      <c r="H787" s="63"/>
      <c r="I787" s="64"/>
      <c r="J787" s="63"/>
      <c r="K787" s="64"/>
      <c r="L787" s="90" t="str">
        <f t="shared" si="61"/>
        <v/>
      </c>
      <c r="M787" s="66"/>
      <c r="N787" s="63" t="str">
        <f t="shared" si="63"/>
        <v/>
      </c>
      <c r="O787" s="63" t="str">
        <f t="shared" si="64"/>
        <v/>
      </c>
      <c r="P787" s="61" t="str">
        <f t="shared" si="65"/>
        <v/>
      </c>
      <c r="W787" s="90" t="str">
        <f>IF('2. Aanbestedingen'!$B787="","",COUNTIFS('2. Aanbestedingen'!$Q787:$V787,"Toegepast (eis)")+COUNTIFS('2. Aanbestedingen'!$Q787:$V787,"Toegepast (wens)"))</f>
        <v/>
      </c>
      <c r="X787" s="97" t="str">
        <f t="shared" si="62"/>
        <v/>
      </c>
    </row>
    <row r="788" spans="2:24" x14ac:dyDescent="0.2">
      <c r="B788" s="60"/>
      <c r="C788" s="61"/>
      <c r="D788" s="61"/>
      <c r="E788" s="61"/>
      <c r="F788" s="62"/>
      <c r="G788" s="62"/>
      <c r="H788" s="63"/>
      <c r="I788" s="64"/>
      <c r="J788" s="63"/>
      <c r="K788" s="64"/>
      <c r="L788" s="90" t="str">
        <f t="shared" si="61"/>
        <v/>
      </c>
      <c r="M788" s="66"/>
      <c r="N788" s="63" t="str">
        <f t="shared" si="63"/>
        <v/>
      </c>
      <c r="O788" s="63" t="str">
        <f t="shared" si="64"/>
        <v/>
      </c>
      <c r="P788" s="61" t="str">
        <f t="shared" si="65"/>
        <v/>
      </c>
      <c r="W788" s="90" t="str">
        <f>IF('2. Aanbestedingen'!$B788="","",COUNTIFS('2. Aanbestedingen'!$Q788:$V788,"Toegepast (eis)")+COUNTIFS('2. Aanbestedingen'!$Q788:$V788,"Toegepast (wens)"))</f>
        <v/>
      </c>
      <c r="X788" s="97" t="str">
        <f t="shared" si="62"/>
        <v/>
      </c>
    </row>
    <row r="789" spans="2:24" x14ac:dyDescent="0.2">
      <c r="B789" s="60"/>
      <c r="C789" s="61"/>
      <c r="D789" s="61"/>
      <c r="E789" s="61"/>
      <c r="F789" s="62"/>
      <c r="G789" s="62"/>
      <c r="H789" s="63"/>
      <c r="I789" s="64"/>
      <c r="J789" s="63"/>
      <c r="K789" s="64"/>
      <c r="L789" s="90" t="str">
        <f t="shared" si="61"/>
        <v/>
      </c>
      <c r="M789" s="66"/>
      <c r="N789" s="63" t="str">
        <f t="shared" si="63"/>
        <v/>
      </c>
      <c r="O789" s="63" t="str">
        <f t="shared" si="64"/>
        <v/>
      </c>
      <c r="P789" s="61" t="str">
        <f t="shared" si="65"/>
        <v/>
      </c>
      <c r="W789" s="90" t="str">
        <f>IF('2. Aanbestedingen'!$B789="","",COUNTIFS('2. Aanbestedingen'!$Q789:$V789,"Toegepast (eis)")+COUNTIFS('2. Aanbestedingen'!$Q789:$V789,"Toegepast (wens)"))</f>
        <v/>
      </c>
      <c r="X789" s="97" t="str">
        <f t="shared" si="62"/>
        <v/>
      </c>
    </row>
    <row r="790" spans="2:24" x14ac:dyDescent="0.2">
      <c r="B790" s="60"/>
      <c r="C790" s="61"/>
      <c r="D790" s="61"/>
      <c r="E790" s="61"/>
      <c r="F790" s="62"/>
      <c r="G790" s="62"/>
      <c r="H790" s="63"/>
      <c r="I790" s="64"/>
      <c r="J790" s="63"/>
      <c r="K790" s="64"/>
      <c r="L790" s="90" t="str">
        <f t="shared" ref="L790:L853" si="66">IF(B790="","",COUNTIFS(F790:K790,"Ja"))</f>
        <v/>
      </c>
      <c r="M790" s="66"/>
      <c r="N790" s="63" t="str">
        <f t="shared" si="63"/>
        <v/>
      </c>
      <c r="O790" s="63" t="str">
        <f t="shared" si="64"/>
        <v/>
      </c>
      <c r="P790" s="61" t="str">
        <f t="shared" si="65"/>
        <v/>
      </c>
      <c r="W790" s="90" t="str">
        <f>IF('2. Aanbestedingen'!$B790="","",COUNTIFS('2. Aanbestedingen'!$Q790:$V790,"Toegepast (eis)")+COUNTIFS('2. Aanbestedingen'!$Q790:$V790,"Toegepast (wens)"))</f>
        <v/>
      </c>
      <c r="X790" s="97" t="str">
        <f t="shared" si="62"/>
        <v/>
      </c>
    </row>
    <row r="791" spans="2:24" x14ac:dyDescent="0.2">
      <c r="B791" s="60"/>
      <c r="C791" s="61"/>
      <c r="D791" s="61"/>
      <c r="E791" s="61"/>
      <c r="F791" s="62"/>
      <c r="G791" s="62"/>
      <c r="H791" s="63"/>
      <c r="I791" s="64"/>
      <c r="J791" s="63"/>
      <c r="K791" s="64"/>
      <c r="L791" s="90" t="str">
        <f t="shared" si="66"/>
        <v/>
      </c>
      <c r="M791" s="66"/>
      <c r="N791" s="63" t="str">
        <f t="shared" si="63"/>
        <v/>
      </c>
      <c r="O791" s="63" t="str">
        <f t="shared" si="64"/>
        <v/>
      </c>
      <c r="P791" s="61" t="str">
        <f t="shared" si="65"/>
        <v/>
      </c>
      <c r="W791" s="90" t="str">
        <f>IF('2. Aanbestedingen'!$B791="","",COUNTIFS('2. Aanbestedingen'!$Q791:$V791,"Toegepast (eis)")+COUNTIFS('2. Aanbestedingen'!$Q791:$V791,"Toegepast (wens)"))</f>
        <v/>
      </c>
      <c r="X791" s="97" t="str">
        <f t="shared" si="62"/>
        <v/>
      </c>
    </row>
    <row r="792" spans="2:24" x14ac:dyDescent="0.2">
      <c r="B792" s="60"/>
      <c r="C792" s="61"/>
      <c r="D792" s="61"/>
      <c r="E792" s="61"/>
      <c r="F792" s="62"/>
      <c r="G792" s="62"/>
      <c r="H792" s="63"/>
      <c r="I792" s="64"/>
      <c r="J792" s="63"/>
      <c r="K792" s="64"/>
      <c r="L792" s="90" t="str">
        <f t="shared" si="66"/>
        <v/>
      </c>
      <c r="M792" s="66"/>
      <c r="N792" s="63" t="str">
        <f t="shared" si="63"/>
        <v/>
      </c>
      <c r="O792" s="63" t="str">
        <f t="shared" si="64"/>
        <v/>
      </c>
      <c r="P792" s="61" t="str">
        <f t="shared" si="65"/>
        <v/>
      </c>
      <c r="W792" s="90" t="str">
        <f>IF('2. Aanbestedingen'!$B792="","",COUNTIFS('2. Aanbestedingen'!$Q792:$V792,"Toegepast (eis)")+COUNTIFS('2. Aanbestedingen'!$Q792:$V792,"Toegepast (wens)"))</f>
        <v/>
      </c>
      <c r="X792" s="97" t="str">
        <f t="shared" si="62"/>
        <v/>
      </c>
    </row>
    <row r="793" spans="2:24" x14ac:dyDescent="0.2">
      <c r="B793" s="60"/>
      <c r="C793" s="61"/>
      <c r="D793" s="61"/>
      <c r="E793" s="61"/>
      <c r="F793" s="62"/>
      <c r="G793" s="62"/>
      <c r="H793" s="63"/>
      <c r="I793" s="64"/>
      <c r="J793" s="63"/>
      <c r="K793" s="64"/>
      <c r="L793" s="90" t="str">
        <f t="shared" si="66"/>
        <v/>
      </c>
      <c r="M793" s="66"/>
      <c r="N793" s="63" t="str">
        <f t="shared" si="63"/>
        <v/>
      </c>
      <c r="O793" s="63" t="str">
        <f t="shared" si="64"/>
        <v/>
      </c>
      <c r="P793" s="61" t="str">
        <f t="shared" si="65"/>
        <v/>
      </c>
      <c r="W793" s="90" t="str">
        <f>IF('2. Aanbestedingen'!$B793="","",COUNTIFS('2. Aanbestedingen'!$Q793:$V793,"Toegepast (eis)")+COUNTIFS('2. Aanbestedingen'!$Q793:$V793,"Toegepast (wens)"))</f>
        <v/>
      </c>
      <c r="X793" s="97" t="str">
        <f t="shared" si="62"/>
        <v/>
      </c>
    </row>
    <row r="794" spans="2:24" x14ac:dyDescent="0.2">
      <c r="B794" s="60"/>
      <c r="C794" s="61"/>
      <c r="D794" s="61"/>
      <c r="E794" s="61"/>
      <c r="F794" s="62"/>
      <c r="G794" s="62"/>
      <c r="H794" s="63"/>
      <c r="I794" s="64"/>
      <c r="J794" s="63"/>
      <c r="K794" s="64"/>
      <c r="L794" s="90" t="str">
        <f t="shared" si="66"/>
        <v/>
      </c>
      <c r="M794" s="66"/>
      <c r="N794" s="63" t="str">
        <f t="shared" si="63"/>
        <v/>
      </c>
      <c r="O794" s="63" t="str">
        <f t="shared" si="64"/>
        <v/>
      </c>
      <c r="P794" s="61" t="str">
        <f t="shared" si="65"/>
        <v/>
      </c>
      <c r="W794" s="90" t="str">
        <f>IF('2. Aanbestedingen'!$B794="","",COUNTIFS('2. Aanbestedingen'!$Q794:$V794,"Toegepast (eis)")+COUNTIFS('2. Aanbestedingen'!$Q794:$V794,"Toegepast (wens)"))</f>
        <v/>
      </c>
      <c r="X794" s="97" t="str">
        <f t="shared" si="62"/>
        <v/>
      </c>
    </row>
    <row r="795" spans="2:24" x14ac:dyDescent="0.2">
      <c r="B795" s="60"/>
      <c r="C795" s="61"/>
      <c r="D795" s="61"/>
      <c r="E795" s="61"/>
      <c r="F795" s="62"/>
      <c r="G795" s="62"/>
      <c r="H795" s="63"/>
      <c r="I795" s="64"/>
      <c r="J795" s="63"/>
      <c r="K795" s="64"/>
      <c r="L795" s="90" t="str">
        <f t="shared" si="66"/>
        <v/>
      </c>
      <c r="M795" s="66"/>
      <c r="N795" s="63" t="str">
        <f t="shared" si="63"/>
        <v/>
      </c>
      <c r="O795" s="63" t="str">
        <f t="shared" si="64"/>
        <v/>
      </c>
      <c r="P795" s="61" t="str">
        <f t="shared" si="65"/>
        <v/>
      </c>
      <c r="W795" s="90" t="str">
        <f>IF('2. Aanbestedingen'!$B795="","",COUNTIFS('2. Aanbestedingen'!$Q795:$V795,"Toegepast (eis)")+COUNTIFS('2. Aanbestedingen'!$Q795:$V795,"Toegepast (wens)"))</f>
        <v/>
      </c>
      <c r="X795" s="97" t="str">
        <f t="shared" si="62"/>
        <v/>
      </c>
    </row>
    <row r="796" spans="2:24" x14ac:dyDescent="0.2">
      <c r="B796" s="60"/>
      <c r="C796" s="61"/>
      <c r="D796" s="61"/>
      <c r="E796" s="61"/>
      <c r="F796" s="62"/>
      <c r="G796" s="62"/>
      <c r="H796" s="63"/>
      <c r="I796" s="64"/>
      <c r="J796" s="63"/>
      <c r="K796" s="64"/>
      <c r="L796" s="90" t="str">
        <f t="shared" si="66"/>
        <v/>
      </c>
      <c r="M796" s="66"/>
      <c r="N796" s="63" t="str">
        <f t="shared" si="63"/>
        <v/>
      </c>
      <c r="O796" s="63" t="str">
        <f t="shared" si="64"/>
        <v/>
      </c>
      <c r="P796" s="61" t="str">
        <f t="shared" si="65"/>
        <v/>
      </c>
      <c r="W796" s="90" t="str">
        <f>IF('2. Aanbestedingen'!$B796="","",COUNTIFS('2. Aanbestedingen'!$Q796:$V796,"Toegepast (eis)")+COUNTIFS('2. Aanbestedingen'!$Q796:$V796,"Toegepast (wens)"))</f>
        <v/>
      </c>
      <c r="X796" s="97" t="str">
        <f t="shared" si="62"/>
        <v/>
      </c>
    </row>
    <row r="797" spans="2:24" x14ac:dyDescent="0.2">
      <c r="B797" s="60"/>
      <c r="C797" s="61"/>
      <c r="D797" s="61"/>
      <c r="E797" s="61"/>
      <c r="F797" s="62"/>
      <c r="G797" s="62"/>
      <c r="H797" s="63"/>
      <c r="I797" s="64"/>
      <c r="J797" s="63"/>
      <c r="K797" s="64"/>
      <c r="L797" s="90" t="str">
        <f t="shared" si="66"/>
        <v/>
      </c>
      <c r="M797" s="66"/>
      <c r="N797" s="63" t="str">
        <f t="shared" si="63"/>
        <v/>
      </c>
      <c r="O797" s="63" t="str">
        <f t="shared" si="64"/>
        <v/>
      </c>
      <c r="P797" s="61" t="str">
        <f t="shared" si="65"/>
        <v/>
      </c>
      <c r="W797" s="90" t="str">
        <f>IF('2. Aanbestedingen'!$B797="","",COUNTIFS('2. Aanbestedingen'!$Q797:$V797,"Toegepast (eis)")+COUNTIFS('2. Aanbestedingen'!$Q797:$V797,"Toegepast (wens)"))</f>
        <v/>
      </c>
      <c r="X797" s="97" t="str">
        <f t="shared" si="62"/>
        <v/>
      </c>
    </row>
    <row r="798" spans="2:24" x14ac:dyDescent="0.2">
      <c r="B798" s="60"/>
      <c r="C798" s="61"/>
      <c r="D798" s="61"/>
      <c r="E798" s="61"/>
      <c r="F798" s="62"/>
      <c r="G798" s="62"/>
      <c r="H798" s="63"/>
      <c r="I798" s="64"/>
      <c r="J798" s="63"/>
      <c r="K798" s="64"/>
      <c r="L798" s="90" t="str">
        <f t="shared" si="66"/>
        <v/>
      </c>
      <c r="M798" s="66"/>
      <c r="N798" s="63" t="str">
        <f t="shared" si="63"/>
        <v/>
      </c>
      <c r="O798" s="63" t="str">
        <f t="shared" si="64"/>
        <v/>
      </c>
      <c r="P798" s="61" t="str">
        <f t="shared" si="65"/>
        <v/>
      </c>
      <c r="W798" s="90" t="str">
        <f>IF('2. Aanbestedingen'!$B798="","",COUNTIFS('2. Aanbestedingen'!$Q798:$V798,"Toegepast (eis)")+COUNTIFS('2. Aanbestedingen'!$Q798:$V798,"Toegepast (wens)"))</f>
        <v/>
      </c>
      <c r="X798" s="97" t="str">
        <f t="shared" si="62"/>
        <v/>
      </c>
    </row>
    <row r="799" spans="2:24" x14ac:dyDescent="0.2">
      <c r="B799" s="60"/>
      <c r="C799" s="61"/>
      <c r="D799" s="61"/>
      <c r="E799" s="61"/>
      <c r="F799" s="62"/>
      <c r="G799" s="62"/>
      <c r="H799" s="63"/>
      <c r="I799" s="64"/>
      <c r="J799" s="63"/>
      <c r="K799" s="64"/>
      <c r="L799" s="90" t="str">
        <f t="shared" si="66"/>
        <v/>
      </c>
      <c r="M799" s="66"/>
      <c r="N799" s="63" t="str">
        <f t="shared" si="63"/>
        <v/>
      </c>
      <c r="O799" s="63" t="str">
        <f t="shared" si="64"/>
        <v/>
      </c>
      <c r="P799" s="61" t="str">
        <f t="shared" si="65"/>
        <v/>
      </c>
      <c r="W799" s="90" t="str">
        <f>IF('2. Aanbestedingen'!$B799="","",COUNTIFS('2. Aanbestedingen'!$Q799:$V799,"Toegepast (eis)")+COUNTIFS('2. Aanbestedingen'!$Q799:$V799,"Toegepast (wens)"))</f>
        <v/>
      </c>
      <c r="X799" s="97" t="str">
        <f t="shared" si="62"/>
        <v/>
      </c>
    </row>
    <row r="800" spans="2:24" x14ac:dyDescent="0.2">
      <c r="B800" s="60"/>
      <c r="C800" s="61"/>
      <c r="D800" s="61"/>
      <c r="E800" s="61"/>
      <c r="F800" s="62"/>
      <c r="G800" s="62"/>
      <c r="H800" s="63"/>
      <c r="I800" s="64"/>
      <c r="J800" s="63"/>
      <c r="K800" s="64"/>
      <c r="L800" s="90" t="str">
        <f t="shared" si="66"/>
        <v/>
      </c>
      <c r="M800" s="66"/>
      <c r="N800" s="63" t="str">
        <f t="shared" si="63"/>
        <v/>
      </c>
      <c r="O800" s="63" t="str">
        <f t="shared" si="64"/>
        <v/>
      </c>
      <c r="P800" s="61" t="str">
        <f t="shared" si="65"/>
        <v/>
      </c>
      <c r="W800" s="90" t="str">
        <f>IF('2. Aanbestedingen'!$B800="","",COUNTIFS('2. Aanbestedingen'!$Q800:$V800,"Toegepast (eis)")+COUNTIFS('2. Aanbestedingen'!$Q800:$V800,"Toegepast (wens)"))</f>
        <v/>
      </c>
      <c r="X800" s="97" t="str">
        <f t="shared" si="62"/>
        <v/>
      </c>
    </row>
    <row r="801" spans="2:24" x14ac:dyDescent="0.2">
      <c r="B801" s="60"/>
      <c r="C801" s="61"/>
      <c r="D801" s="61"/>
      <c r="E801" s="61"/>
      <c r="F801" s="62"/>
      <c r="G801" s="62"/>
      <c r="H801" s="63"/>
      <c r="I801" s="64"/>
      <c r="J801" s="63"/>
      <c r="K801" s="64"/>
      <c r="L801" s="90" t="str">
        <f t="shared" si="66"/>
        <v/>
      </c>
      <c r="M801" s="66"/>
      <c r="N801" s="63" t="str">
        <f t="shared" si="63"/>
        <v/>
      </c>
      <c r="O801" s="63" t="str">
        <f t="shared" si="64"/>
        <v/>
      </c>
      <c r="P801" s="61" t="str">
        <f t="shared" si="65"/>
        <v/>
      </c>
      <c r="W801" s="90" t="str">
        <f>IF('2. Aanbestedingen'!$B801="","",COUNTIFS('2. Aanbestedingen'!$Q801:$V801,"Toegepast (eis)")+COUNTIFS('2. Aanbestedingen'!$Q801:$V801,"Toegepast (wens)"))</f>
        <v/>
      </c>
      <c r="X801" s="97" t="str">
        <f t="shared" si="62"/>
        <v/>
      </c>
    </row>
    <row r="802" spans="2:24" x14ac:dyDescent="0.2">
      <c r="B802" s="60"/>
      <c r="C802" s="61"/>
      <c r="D802" s="61"/>
      <c r="E802" s="61"/>
      <c r="F802" s="62"/>
      <c r="G802" s="62"/>
      <c r="H802" s="63"/>
      <c r="I802" s="64"/>
      <c r="J802" s="63"/>
      <c r="K802" s="64"/>
      <c r="L802" s="90" t="str">
        <f t="shared" si="66"/>
        <v/>
      </c>
      <c r="M802" s="66"/>
      <c r="N802" s="63" t="str">
        <f t="shared" si="63"/>
        <v/>
      </c>
      <c r="O802" s="63" t="str">
        <f t="shared" si="64"/>
        <v/>
      </c>
      <c r="P802" s="61" t="str">
        <f t="shared" si="65"/>
        <v/>
      </c>
      <c r="W802" s="90" t="str">
        <f>IF('2. Aanbestedingen'!$B802="","",COUNTIFS('2. Aanbestedingen'!$Q802:$V802,"Toegepast (eis)")+COUNTIFS('2. Aanbestedingen'!$Q802:$V802,"Toegepast (wens)"))</f>
        <v/>
      </c>
      <c r="X802" s="97" t="str">
        <f t="shared" si="62"/>
        <v/>
      </c>
    </row>
    <row r="803" spans="2:24" x14ac:dyDescent="0.2">
      <c r="B803" s="60"/>
      <c r="C803" s="61"/>
      <c r="D803" s="61"/>
      <c r="E803" s="61"/>
      <c r="F803" s="62"/>
      <c r="G803" s="62"/>
      <c r="H803" s="63"/>
      <c r="I803" s="64"/>
      <c r="J803" s="63"/>
      <c r="K803" s="64"/>
      <c r="L803" s="90" t="str">
        <f t="shared" si="66"/>
        <v/>
      </c>
      <c r="M803" s="66"/>
      <c r="N803" s="63" t="str">
        <f t="shared" si="63"/>
        <v/>
      </c>
      <c r="O803" s="63" t="str">
        <f t="shared" si="64"/>
        <v/>
      </c>
      <c r="P803" s="61" t="str">
        <f t="shared" si="65"/>
        <v/>
      </c>
      <c r="W803" s="90" t="str">
        <f>IF('2. Aanbestedingen'!$B803="","",COUNTIFS('2. Aanbestedingen'!$Q803:$V803,"Toegepast (eis)")+COUNTIFS('2. Aanbestedingen'!$Q803:$V803,"Toegepast (wens)"))</f>
        <v/>
      </c>
      <c r="X803" s="97" t="str">
        <f t="shared" si="62"/>
        <v/>
      </c>
    </row>
    <row r="804" spans="2:24" x14ac:dyDescent="0.2">
      <c r="B804" s="60"/>
      <c r="C804" s="61"/>
      <c r="D804" s="61"/>
      <c r="E804" s="61"/>
      <c r="F804" s="62"/>
      <c r="G804" s="62"/>
      <c r="H804" s="63"/>
      <c r="I804" s="64"/>
      <c r="J804" s="63"/>
      <c r="K804" s="64"/>
      <c r="L804" s="90" t="str">
        <f t="shared" si="66"/>
        <v/>
      </c>
      <c r="M804" s="66"/>
      <c r="N804" s="63" t="str">
        <f t="shared" si="63"/>
        <v/>
      </c>
      <c r="O804" s="63" t="str">
        <f t="shared" si="64"/>
        <v/>
      </c>
      <c r="P804" s="61" t="str">
        <f t="shared" si="65"/>
        <v/>
      </c>
      <c r="W804" s="90" t="str">
        <f>IF('2. Aanbestedingen'!$B804="","",COUNTIFS('2. Aanbestedingen'!$Q804:$V804,"Toegepast (eis)")+COUNTIFS('2. Aanbestedingen'!$Q804:$V804,"Toegepast (wens)"))</f>
        <v/>
      </c>
      <c r="X804" s="97" t="str">
        <f t="shared" si="62"/>
        <v/>
      </c>
    </row>
    <row r="805" spans="2:24" x14ac:dyDescent="0.2">
      <c r="B805" s="60"/>
      <c r="C805" s="61"/>
      <c r="D805" s="61"/>
      <c r="E805" s="61"/>
      <c r="F805" s="62"/>
      <c r="G805" s="62"/>
      <c r="H805" s="63"/>
      <c r="I805" s="64"/>
      <c r="J805" s="63"/>
      <c r="K805" s="64"/>
      <c r="L805" s="90" t="str">
        <f t="shared" si="66"/>
        <v/>
      </c>
      <c r="M805" s="66"/>
      <c r="N805" s="63" t="str">
        <f t="shared" si="63"/>
        <v/>
      </c>
      <c r="O805" s="63" t="str">
        <f t="shared" si="64"/>
        <v/>
      </c>
      <c r="P805" s="61" t="str">
        <f t="shared" si="65"/>
        <v/>
      </c>
      <c r="W805" s="90" t="str">
        <f>IF('2. Aanbestedingen'!$B805="","",COUNTIFS('2. Aanbestedingen'!$Q805:$V805,"Toegepast (eis)")+COUNTIFS('2. Aanbestedingen'!$Q805:$V805,"Toegepast (wens)"))</f>
        <v/>
      </c>
      <c r="X805" s="97" t="str">
        <f t="shared" si="62"/>
        <v/>
      </c>
    </row>
    <row r="806" spans="2:24" x14ac:dyDescent="0.2">
      <c r="B806" s="60"/>
      <c r="C806" s="61"/>
      <c r="D806" s="61"/>
      <c r="E806" s="61"/>
      <c r="F806" s="62"/>
      <c r="G806" s="62"/>
      <c r="H806" s="63"/>
      <c r="I806" s="64"/>
      <c r="J806" s="63"/>
      <c r="K806" s="64"/>
      <c r="L806" s="90" t="str">
        <f t="shared" si="66"/>
        <v/>
      </c>
      <c r="M806" s="66"/>
      <c r="N806" s="63" t="str">
        <f t="shared" si="63"/>
        <v/>
      </c>
      <c r="O806" s="63" t="str">
        <f t="shared" si="64"/>
        <v/>
      </c>
      <c r="P806" s="61" t="str">
        <f t="shared" si="65"/>
        <v/>
      </c>
      <c r="W806" s="90" t="str">
        <f>IF('2. Aanbestedingen'!$B806="","",COUNTIFS('2. Aanbestedingen'!$Q806:$V806,"Toegepast (eis)")+COUNTIFS('2. Aanbestedingen'!$Q806:$V806,"Toegepast (wens)"))</f>
        <v/>
      </c>
      <c r="X806" s="97" t="str">
        <f t="shared" si="62"/>
        <v/>
      </c>
    </row>
    <row r="807" spans="2:24" x14ac:dyDescent="0.2">
      <c r="B807" s="60"/>
      <c r="C807" s="61"/>
      <c r="D807" s="61"/>
      <c r="E807" s="61"/>
      <c r="F807" s="62"/>
      <c r="G807" s="62"/>
      <c r="H807" s="63"/>
      <c r="I807" s="64"/>
      <c r="J807" s="63"/>
      <c r="K807" s="64"/>
      <c r="L807" s="90" t="str">
        <f t="shared" si="66"/>
        <v/>
      </c>
      <c r="M807" s="66"/>
      <c r="N807" s="63" t="str">
        <f t="shared" si="63"/>
        <v/>
      </c>
      <c r="O807" s="63" t="str">
        <f t="shared" si="64"/>
        <v/>
      </c>
      <c r="P807" s="61" t="str">
        <f t="shared" si="65"/>
        <v/>
      </c>
      <c r="W807" s="90" t="str">
        <f>IF('2. Aanbestedingen'!$B807="","",COUNTIFS('2. Aanbestedingen'!$Q807:$V807,"Toegepast (eis)")+COUNTIFS('2. Aanbestedingen'!$Q807:$V807,"Toegepast (wens)"))</f>
        <v/>
      </c>
      <c r="X807" s="97" t="str">
        <f t="shared" si="62"/>
        <v/>
      </c>
    </row>
    <row r="808" spans="2:24" x14ac:dyDescent="0.2">
      <c r="B808" s="60"/>
      <c r="C808" s="61"/>
      <c r="D808" s="61"/>
      <c r="E808" s="61"/>
      <c r="F808" s="62"/>
      <c r="G808" s="62"/>
      <c r="H808" s="63"/>
      <c r="I808" s="64"/>
      <c r="J808" s="63"/>
      <c r="K808" s="64"/>
      <c r="L808" s="90" t="str">
        <f t="shared" si="66"/>
        <v/>
      </c>
      <c r="M808" s="66"/>
      <c r="N808" s="63" t="str">
        <f t="shared" si="63"/>
        <v/>
      </c>
      <c r="O808" s="63" t="str">
        <f t="shared" si="64"/>
        <v/>
      </c>
      <c r="P808" s="61" t="str">
        <f t="shared" si="65"/>
        <v/>
      </c>
      <c r="W808" s="90" t="str">
        <f>IF('2. Aanbestedingen'!$B808="","",COUNTIFS('2. Aanbestedingen'!$Q808:$V808,"Toegepast (eis)")+COUNTIFS('2. Aanbestedingen'!$Q808:$V808,"Toegepast (wens)"))</f>
        <v/>
      </c>
      <c r="X808" s="97" t="str">
        <f t="shared" si="62"/>
        <v/>
      </c>
    </row>
    <row r="809" spans="2:24" x14ac:dyDescent="0.2">
      <c r="B809" s="60"/>
      <c r="C809" s="61"/>
      <c r="D809" s="61"/>
      <c r="E809" s="61"/>
      <c r="F809" s="62"/>
      <c r="G809" s="62"/>
      <c r="H809" s="63"/>
      <c r="I809" s="64"/>
      <c r="J809" s="63"/>
      <c r="K809" s="64"/>
      <c r="L809" s="90" t="str">
        <f t="shared" si="66"/>
        <v/>
      </c>
      <c r="M809" s="66"/>
      <c r="N809" s="63" t="str">
        <f t="shared" si="63"/>
        <v/>
      </c>
      <c r="O809" s="63" t="str">
        <f t="shared" si="64"/>
        <v/>
      </c>
      <c r="P809" s="61" t="str">
        <f t="shared" si="65"/>
        <v/>
      </c>
      <c r="W809" s="90" t="str">
        <f>IF('2. Aanbestedingen'!$B809="","",COUNTIFS('2. Aanbestedingen'!$Q809:$V809,"Toegepast (eis)")+COUNTIFS('2. Aanbestedingen'!$Q809:$V809,"Toegepast (wens)"))</f>
        <v/>
      </c>
      <c r="X809" s="97" t="str">
        <f t="shared" si="62"/>
        <v/>
      </c>
    </row>
    <row r="810" spans="2:24" x14ac:dyDescent="0.2">
      <c r="B810" s="60"/>
      <c r="C810" s="61"/>
      <c r="D810" s="61"/>
      <c r="E810" s="61"/>
      <c r="F810" s="62"/>
      <c r="G810" s="62"/>
      <c r="H810" s="63"/>
      <c r="I810" s="64"/>
      <c r="J810" s="63"/>
      <c r="K810" s="64"/>
      <c r="L810" s="90" t="str">
        <f t="shared" si="66"/>
        <v/>
      </c>
      <c r="M810" s="66"/>
      <c r="N810" s="63" t="str">
        <f t="shared" si="63"/>
        <v/>
      </c>
      <c r="O810" s="63" t="str">
        <f t="shared" si="64"/>
        <v/>
      </c>
      <c r="P810" s="61" t="str">
        <f t="shared" si="65"/>
        <v/>
      </c>
      <c r="W810" s="90" t="str">
        <f>IF('2. Aanbestedingen'!$B810="","",COUNTIFS('2. Aanbestedingen'!$Q810:$V810,"Toegepast (eis)")+COUNTIFS('2. Aanbestedingen'!$Q810:$V810,"Toegepast (wens)"))</f>
        <v/>
      </c>
      <c r="X810" s="97" t="str">
        <f t="shared" si="62"/>
        <v/>
      </c>
    </row>
    <row r="811" spans="2:24" x14ac:dyDescent="0.2">
      <c r="B811" s="60"/>
      <c r="C811" s="61"/>
      <c r="D811" s="61"/>
      <c r="E811" s="61"/>
      <c r="F811" s="62"/>
      <c r="G811" s="62"/>
      <c r="H811" s="63"/>
      <c r="I811" s="64"/>
      <c r="J811" s="63"/>
      <c r="K811" s="64"/>
      <c r="L811" s="90" t="str">
        <f t="shared" si="66"/>
        <v/>
      </c>
      <c r="M811" s="66"/>
      <c r="N811" s="63" t="str">
        <f t="shared" si="63"/>
        <v/>
      </c>
      <c r="O811" s="63" t="str">
        <f t="shared" si="64"/>
        <v/>
      </c>
      <c r="P811" s="61" t="str">
        <f t="shared" si="65"/>
        <v/>
      </c>
      <c r="W811" s="90" t="str">
        <f>IF('2. Aanbestedingen'!$B811="","",COUNTIFS('2. Aanbestedingen'!$Q811:$V811,"Toegepast (eis)")+COUNTIFS('2. Aanbestedingen'!$Q811:$V811,"Toegepast (wens)"))</f>
        <v/>
      </c>
      <c r="X811" s="97" t="str">
        <f t="shared" si="62"/>
        <v/>
      </c>
    </row>
    <row r="812" spans="2:24" x14ac:dyDescent="0.2">
      <c r="B812" s="60"/>
      <c r="C812" s="61"/>
      <c r="D812" s="61"/>
      <c r="E812" s="61"/>
      <c r="F812" s="62"/>
      <c r="G812" s="62"/>
      <c r="H812" s="63"/>
      <c r="I812" s="64"/>
      <c r="J812" s="63"/>
      <c r="K812" s="64"/>
      <c r="L812" s="90" t="str">
        <f t="shared" si="66"/>
        <v/>
      </c>
      <c r="M812" s="66"/>
      <c r="N812" s="63" t="str">
        <f t="shared" si="63"/>
        <v/>
      </c>
      <c r="O812" s="63" t="str">
        <f t="shared" si="64"/>
        <v/>
      </c>
      <c r="P812" s="61" t="str">
        <f t="shared" si="65"/>
        <v/>
      </c>
      <c r="W812" s="90" t="str">
        <f>IF('2. Aanbestedingen'!$B812="","",COUNTIFS('2. Aanbestedingen'!$Q812:$V812,"Toegepast (eis)")+COUNTIFS('2. Aanbestedingen'!$Q812:$V812,"Toegepast (wens)"))</f>
        <v/>
      </c>
      <c r="X812" s="97" t="str">
        <f t="shared" si="62"/>
        <v/>
      </c>
    </row>
    <row r="813" spans="2:24" x14ac:dyDescent="0.2">
      <c r="B813" s="60"/>
      <c r="C813" s="61"/>
      <c r="D813" s="61"/>
      <c r="E813" s="61"/>
      <c r="F813" s="62"/>
      <c r="G813" s="62"/>
      <c r="H813" s="63"/>
      <c r="I813" s="64"/>
      <c r="J813" s="63"/>
      <c r="K813" s="64"/>
      <c r="L813" s="90" t="str">
        <f t="shared" si="66"/>
        <v/>
      </c>
      <c r="M813" s="66"/>
      <c r="N813" s="63" t="str">
        <f t="shared" si="63"/>
        <v/>
      </c>
      <c r="O813" s="63" t="str">
        <f t="shared" si="64"/>
        <v/>
      </c>
      <c r="P813" s="61" t="str">
        <f t="shared" si="65"/>
        <v/>
      </c>
      <c r="W813" s="90" t="str">
        <f>IF('2. Aanbestedingen'!$B813="","",COUNTIFS('2. Aanbestedingen'!$Q813:$V813,"Toegepast (eis)")+COUNTIFS('2. Aanbestedingen'!$Q813:$V813,"Toegepast (wens)"))</f>
        <v/>
      </c>
      <c r="X813" s="97" t="str">
        <f t="shared" si="62"/>
        <v/>
      </c>
    </row>
    <row r="814" spans="2:24" x14ac:dyDescent="0.2">
      <c r="B814" s="60"/>
      <c r="C814" s="61"/>
      <c r="D814" s="61"/>
      <c r="E814" s="61"/>
      <c r="F814" s="62"/>
      <c r="G814" s="62"/>
      <c r="H814" s="63"/>
      <c r="I814" s="64"/>
      <c r="J814" s="63"/>
      <c r="K814" s="64"/>
      <c r="L814" s="90" t="str">
        <f t="shared" si="66"/>
        <v/>
      </c>
      <c r="M814" s="66"/>
      <c r="N814" s="63" t="str">
        <f t="shared" si="63"/>
        <v/>
      </c>
      <c r="O814" s="63" t="str">
        <f t="shared" si="64"/>
        <v/>
      </c>
      <c r="P814" s="61" t="str">
        <f t="shared" si="65"/>
        <v/>
      </c>
      <c r="W814" s="90" t="str">
        <f>IF('2. Aanbestedingen'!$B814="","",COUNTIFS('2. Aanbestedingen'!$Q814:$V814,"Toegepast (eis)")+COUNTIFS('2. Aanbestedingen'!$Q814:$V814,"Toegepast (wens)"))</f>
        <v/>
      </c>
      <c r="X814" s="97" t="str">
        <f t="shared" si="62"/>
        <v/>
      </c>
    </row>
    <row r="815" spans="2:24" x14ac:dyDescent="0.2">
      <c r="B815" s="60"/>
      <c r="C815" s="61"/>
      <c r="D815" s="61"/>
      <c r="E815" s="61"/>
      <c r="F815" s="62"/>
      <c r="G815" s="62"/>
      <c r="H815" s="63"/>
      <c r="I815" s="64"/>
      <c r="J815" s="63"/>
      <c r="K815" s="64"/>
      <c r="L815" s="90" t="str">
        <f t="shared" si="66"/>
        <v/>
      </c>
      <c r="M815" s="66"/>
      <c r="N815" s="63" t="str">
        <f t="shared" si="63"/>
        <v/>
      </c>
      <c r="O815" s="63" t="str">
        <f t="shared" si="64"/>
        <v/>
      </c>
      <c r="P815" s="61" t="str">
        <f t="shared" si="65"/>
        <v/>
      </c>
      <c r="W815" s="90" t="str">
        <f>IF('2. Aanbestedingen'!$B815="","",COUNTIFS('2. Aanbestedingen'!$Q815:$V815,"Toegepast (eis)")+COUNTIFS('2. Aanbestedingen'!$Q815:$V815,"Toegepast (wens)"))</f>
        <v/>
      </c>
      <c r="X815" s="97" t="str">
        <f t="shared" si="62"/>
        <v/>
      </c>
    </row>
    <row r="816" spans="2:24" x14ac:dyDescent="0.2">
      <c r="B816" s="60"/>
      <c r="C816" s="61"/>
      <c r="D816" s="61"/>
      <c r="E816" s="61"/>
      <c r="F816" s="62"/>
      <c r="G816" s="62"/>
      <c r="H816" s="63"/>
      <c r="I816" s="64"/>
      <c r="J816" s="63"/>
      <c r="K816" s="64"/>
      <c r="L816" s="90" t="str">
        <f t="shared" si="66"/>
        <v/>
      </c>
      <c r="M816" s="66"/>
      <c r="N816" s="63" t="str">
        <f t="shared" si="63"/>
        <v/>
      </c>
      <c r="O816" s="63" t="str">
        <f t="shared" si="64"/>
        <v/>
      </c>
      <c r="P816" s="61" t="str">
        <f t="shared" si="65"/>
        <v/>
      </c>
      <c r="W816" s="90" t="str">
        <f>IF('2. Aanbestedingen'!$B816="","",COUNTIFS('2. Aanbestedingen'!$Q816:$V816,"Toegepast (eis)")+COUNTIFS('2. Aanbestedingen'!$Q816:$V816,"Toegepast (wens)"))</f>
        <v/>
      </c>
      <c r="X816" s="97" t="str">
        <f t="shared" si="62"/>
        <v/>
      </c>
    </row>
    <row r="817" spans="2:24" x14ac:dyDescent="0.2">
      <c r="B817" s="60"/>
      <c r="C817" s="61"/>
      <c r="D817" s="61"/>
      <c r="E817" s="61"/>
      <c r="F817" s="62"/>
      <c r="G817" s="62"/>
      <c r="H817" s="63"/>
      <c r="I817" s="64"/>
      <c r="J817" s="63"/>
      <c r="K817" s="64"/>
      <c r="L817" s="90" t="str">
        <f t="shared" si="66"/>
        <v/>
      </c>
      <c r="M817" s="66"/>
      <c r="N817" s="63" t="str">
        <f t="shared" si="63"/>
        <v/>
      </c>
      <c r="O817" s="63" t="str">
        <f t="shared" si="64"/>
        <v/>
      </c>
      <c r="P817" s="61" t="str">
        <f t="shared" si="65"/>
        <v/>
      </c>
      <c r="W817" s="90" t="str">
        <f>IF('2. Aanbestedingen'!$B817="","",COUNTIFS('2. Aanbestedingen'!$Q817:$V817,"Toegepast (eis)")+COUNTIFS('2. Aanbestedingen'!$Q817:$V817,"Toegepast (wens)"))</f>
        <v/>
      </c>
      <c r="X817" s="97" t="str">
        <f t="shared" si="62"/>
        <v/>
      </c>
    </row>
    <row r="818" spans="2:24" x14ac:dyDescent="0.2">
      <c r="B818" s="60"/>
      <c r="C818" s="61"/>
      <c r="D818" s="61"/>
      <c r="E818" s="61"/>
      <c r="F818" s="62"/>
      <c r="G818" s="62"/>
      <c r="H818" s="63"/>
      <c r="I818" s="64"/>
      <c r="J818" s="63"/>
      <c r="K818" s="64"/>
      <c r="L818" s="90" t="str">
        <f t="shared" si="66"/>
        <v/>
      </c>
      <c r="M818" s="66"/>
      <c r="N818" s="63" t="str">
        <f t="shared" si="63"/>
        <v/>
      </c>
      <c r="O818" s="63" t="str">
        <f t="shared" si="64"/>
        <v/>
      </c>
      <c r="P818" s="61" t="str">
        <f t="shared" si="65"/>
        <v/>
      </c>
      <c r="W818" s="90" t="str">
        <f>IF('2. Aanbestedingen'!$B818="","",COUNTIFS('2. Aanbestedingen'!$Q818:$V818,"Toegepast (eis)")+COUNTIFS('2. Aanbestedingen'!$Q818:$V818,"Toegepast (wens)"))</f>
        <v/>
      </c>
      <c r="X818" s="97" t="str">
        <f t="shared" si="62"/>
        <v/>
      </c>
    </row>
    <row r="819" spans="2:24" x14ac:dyDescent="0.2">
      <c r="B819" s="60"/>
      <c r="C819" s="61"/>
      <c r="D819" s="61"/>
      <c r="E819" s="61"/>
      <c r="F819" s="62"/>
      <c r="G819" s="62"/>
      <c r="H819" s="63"/>
      <c r="I819" s="64"/>
      <c r="J819" s="63"/>
      <c r="K819" s="64"/>
      <c r="L819" s="90" t="str">
        <f t="shared" si="66"/>
        <v/>
      </c>
      <c r="M819" s="66"/>
      <c r="N819" s="63" t="str">
        <f t="shared" si="63"/>
        <v/>
      </c>
      <c r="O819" s="63" t="str">
        <f t="shared" si="64"/>
        <v/>
      </c>
      <c r="P819" s="61" t="str">
        <f t="shared" si="65"/>
        <v/>
      </c>
      <c r="W819" s="90" t="str">
        <f>IF('2. Aanbestedingen'!$B819="","",COUNTIFS('2. Aanbestedingen'!$Q819:$V819,"Toegepast (eis)")+COUNTIFS('2. Aanbestedingen'!$Q819:$V819,"Toegepast (wens)"))</f>
        <v/>
      </c>
      <c r="X819" s="97" t="str">
        <f t="shared" si="62"/>
        <v/>
      </c>
    </row>
    <row r="820" spans="2:24" x14ac:dyDescent="0.2">
      <c r="B820" s="60"/>
      <c r="C820" s="61"/>
      <c r="D820" s="61"/>
      <c r="E820" s="61"/>
      <c r="F820" s="62"/>
      <c r="G820" s="62"/>
      <c r="H820" s="63"/>
      <c r="I820" s="64"/>
      <c r="J820" s="63"/>
      <c r="K820" s="64"/>
      <c r="L820" s="90" t="str">
        <f t="shared" si="66"/>
        <v/>
      </c>
      <c r="M820" s="66"/>
      <c r="N820" s="63" t="str">
        <f t="shared" si="63"/>
        <v/>
      </c>
      <c r="O820" s="63" t="str">
        <f t="shared" si="64"/>
        <v/>
      </c>
      <c r="P820" s="61" t="str">
        <f t="shared" si="65"/>
        <v/>
      </c>
      <c r="W820" s="90" t="str">
        <f>IF('2. Aanbestedingen'!$B820="","",COUNTIFS('2. Aanbestedingen'!$Q820:$V820,"Toegepast (eis)")+COUNTIFS('2. Aanbestedingen'!$Q820:$V820,"Toegepast (wens)"))</f>
        <v/>
      </c>
      <c r="X820" s="97" t="str">
        <f t="shared" si="62"/>
        <v/>
      </c>
    </row>
    <row r="821" spans="2:24" x14ac:dyDescent="0.2">
      <c r="B821" s="60"/>
      <c r="C821" s="61"/>
      <c r="D821" s="61"/>
      <c r="E821" s="61"/>
      <c r="F821" s="62"/>
      <c r="G821" s="62"/>
      <c r="H821" s="63"/>
      <c r="I821" s="64"/>
      <c r="J821" s="63"/>
      <c r="K821" s="64"/>
      <c r="L821" s="90" t="str">
        <f t="shared" si="66"/>
        <v/>
      </c>
      <c r="M821" s="66"/>
      <c r="N821" s="63" t="str">
        <f t="shared" si="63"/>
        <v/>
      </c>
      <c r="O821" s="63" t="str">
        <f t="shared" si="64"/>
        <v/>
      </c>
      <c r="P821" s="61" t="str">
        <f t="shared" si="65"/>
        <v/>
      </c>
      <c r="W821" s="90" t="str">
        <f>IF('2. Aanbestedingen'!$B821="","",COUNTIFS('2. Aanbestedingen'!$Q821:$V821,"Toegepast (eis)")+COUNTIFS('2. Aanbestedingen'!$Q821:$V821,"Toegepast (wens)"))</f>
        <v/>
      </c>
      <c r="X821" s="97" t="str">
        <f t="shared" si="62"/>
        <v/>
      </c>
    </row>
    <row r="822" spans="2:24" x14ac:dyDescent="0.2">
      <c r="B822" s="60"/>
      <c r="C822" s="61"/>
      <c r="D822" s="61"/>
      <c r="E822" s="61"/>
      <c r="F822" s="62"/>
      <c r="G822" s="62"/>
      <c r="H822" s="63"/>
      <c r="I822" s="64"/>
      <c r="J822" s="63"/>
      <c r="K822" s="64"/>
      <c r="L822" s="90" t="str">
        <f t="shared" si="66"/>
        <v/>
      </c>
      <c r="M822" s="66"/>
      <c r="N822" s="63" t="str">
        <f t="shared" si="63"/>
        <v/>
      </c>
      <c r="O822" s="63" t="str">
        <f t="shared" si="64"/>
        <v/>
      </c>
      <c r="P822" s="61" t="str">
        <f t="shared" si="65"/>
        <v/>
      </c>
      <c r="W822" s="90" t="str">
        <f>IF('2. Aanbestedingen'!$B822="","",COUNTIFS('2. Aanbestedingen'!$Q822:$V822,"Toegepast (eis)")+COUNTIFS('2. Aanbestedingen'!$Q822:$V822,"Toegepast (wens)"))</f>
        <v/>
      </c>
      <c r="X822" s="97" t="str">
        <f t="shared" si="62"/>
        <v/>
      </c>
    </row>
    <row r="823" spans="2:24" x14ac:dyDescent="0.2">
      <c r="B823" s="60"/>
      <c r="C823" s="61"/>
      <c r="D823" s="61"/>
      <c r="E823" s="61"/>
      <c r="F823" s="62"/>
      <c r="G823" s="62"/>
      <c r="H823" s="63"/>
      <c r="I823" s="64"/>
      <c r="J823" s="63"/>
      <c r="K823" s="64"/>
      <c r="L823" s="90" t="str">
        <f t="shared" si="66"/>
        <v/>
      </c>
      <c r="M823" s="66"/>
      <c r="N823" s="63" t="str">
        <f t="shared" si="63"/>
        <v/>
      </c>
      <c r="O823" s="63" t="str">
        <f t="shared" si="64"/>
        <v/>
      </c>
      <c r="P823" s="61" t="str">
        <f t="shared" si="65"/>
        <v/>
      </c>
      <c r="W823" s="90" t="str">
        <f>IF('2. Aanbestedingen'!$B823="","",COUNTIFS('2. Aanbestedingen'!$Q823:$V823,"Toegepast (eis)")+COUNTIFS('2. Aanbestedingen'!$Q823:$V823,"Toegepast (wens)"))</f>
        <v/>
      </c>
      <c r="X823" s="97" t="str">
        <f t="shared" si="62"/>
        <v/>
      </c>
    </row>
    <row r="824" spans="2:24" x14ac:dyDescent="0.2">
      <c r="B824" s="60"/>
      <c r="C824" s="61"/>
      <c r="D824" s="61"/>
      <c r="E824" s="61"/>
      <c r="F824" s="62"/>
      <c r="G824" s="62"/>
      <c r="H824" s="63"/>
      <c r="I824" s="64"/>
      <c r="J824" s="63"/>
      <c r="K824" s="64"/>
      <c r="L824" s="90" t="str">
        <f t="shared" si="66"/>
        <v/>
      </c>
      <c r="M824" s="66"/>
      <c r="N824" s="63" t="str">
        <f t="shared" si="63"/>
        <v/>
      </c>
      <c r="O824" s="63" t="str">
        <f t="shared" si="64"/>
        <v/>
      </c>
      <c r="P824" s="61" t="str">
        <f t="shared" si="65"/>
        <v/>
      </c>
      <c r="W824" s="90" t="str">
        <f>IF('2. Aanbestedingen'!$B824="","",COUNTIFS('2. Aanbestedingen'!$Q824:$V824,"Toegepast (eis)")+COUNTIFS('2. Aanbestedingen'!$Q824:$V824,"Toegepast (wens)"))</f>
        <v/>
      </c>
      <c r="X824" s="97" t="str">
        <f t="shared" si="62"/>
        <v/>
      </c>
    </row>
    <row r="825" spans="2:24" x14ac:dyDescent="0.2">
      <c r="B825" s="60"/>
      <c r="C825" s="61"/>
      <c r="D825" s="61"/>
      <c r="E825" s="61"/>
      <c r="F825" s="62"/>
      <c r="G825" s="62"/>
      <c r="H825" s="63"/>
      <c r="I825" s="64"/>
      <c r="J825" s="63"/>
      <c r="K825" s="64"/>
      <c r="L825" s="90" t="str">
        <f t="shared" si="66"/>
        <v/>
      </c>
      <c r="M825" s="66"/>
      <c r="N825" s="63" t="str">
        <f t="shared" si="63"/>
        <v/>
      </c>
      <c r="O825" s="63" t="str">
        <f t="shared" si="64"/>
        <v/>
      </c>
      <c r="P825" s="61" t="str">
        <f t="shared" si="65"/>
        <v/>
      </c>
      <c r="W825" s="90" t="str">
        <f>IF('2. Aanbestedingen'!$B825="","",COUNTIFS('2. Aanbestedingen'!$Q825:$V825,"Toegepast (eis)")+COUNTIFS('2. Aanbestedingen'!$Q825:$V825,"Toegepast (wens)"))</f>
        <v/>
      </c>
      <c r="X825" s="97" t="str">
        <f t="shared" si="62"/>
        <v/>
      </c>
    </row>
    <row r="826" spans="2:24" x14ac:dyDescent="0.2">
      <c r="B826" s="60"/>
      <c r="C826" s="61"/>
      <c r="D826" s="61"/>
      <c r="E826" s="61"/>
      <c r="F826" s="62"/>
      <c r="G826" s="62"/>
      <c r="H826" s="63"/>
      <c r="I826" s="64"/>
      <c r="J826" s="63"/>
      <c r="K826" s="64"/>
      <c r="L826" s="90" t="str">
        <f t="shared" si="66"/>
        <v/>
      </c>
      <c r="M826" s="66"/>
      <c r="N826" s="63" t="str">
        <f t="shared" si="63"/>
        <v/>
      </c>
      <c r="O826" s="63" t="str">
        <f t="shared" si="64"/>
        <v/>
      </c>
      <c r="P826" s="61" t="str">
        <f t="shared" si="65"/>
        <v/>
      </c>
      <c r="W826" s="90" t="str">
        <f>IF('2. Aanbestedingen'!$B826="","",COUNTIFS('2. Aanbestedingen'!$Q826:$V826,"Toegepast (eis)")+COUNTIFS('2. Aanbestedingen'!$Q826:$V826,"Toegepast (wens)"))</f>
        <v/>
      </c>
      <c r="X826" s="97" t="str">
        <f t="shared" si="62"/>
        <v/>
      </c>
    </row>
    <row r="827" spans="2:24" x14ac:dyDescent="0.2">
      <c r="B827" s="60"/>
      <c r="C827" s="61"/>
      <c r="D827" s="61"/>
      <c r="E827" s="61"/>
      <c r="F827" s="62"/>
      <c r="G827" s="62"/>
      <c r="H827" s="63"/>
      <c r="I827" s="64"/>
      <c r="J827" s="63"/>
      <c r="K827" s="64"/>
      <c r="L827" s="90" t="str">
        <f t="shared" si="66"/>
        <v/>
      </c>
      <c r="M827" s="66"/>
      <c r="N827" s="63" t="str">
        <f t="shared" si="63"/>
        <v/>
      </c>
      <c r="O827" s="63" t="str">
        <f t="shared" si="64"/>
        <v/>
      </c>
      <c r="P827" s="61" t="str">
        <f t="shared" si="65"/>
        <v/>
      </c>
      <c r="W827" s="90" t="str">
        <f>IF('2. Aanbestedingen'!$B827="","",COUNTIFS('2. Aanbestedingen'!$Q827:$V827,"Toegepast (eis)")+COUNTIFS('2. Aanbestedingen'!$Q827:$V827,"Toegepast (wens)"))</f>
        <v/>
      </c>
      <c r="X827" s="97" t="str">
        <f t="shared" si="62"/>
        <v/>
      </c>
    </row>
    <row r="828" spans="2:24" x14ac:dyDescent="0.2">
      <c r="B828" s="60"/>
      <c r="C828" s="61"/>
      <c r="D828" s="61"/>
      <c r="E828" s="61"/>
      <c r="F828" s="62"/>
      <c r="G828" s="62"/>
      <c r="H828" s="63"/>
      <c r="I828" s="64"/>
      <c r="J828" s="63"/>
      <c r="K828" s="64"/>
      <c r="L828" s="90" t="str">
        <f t="shared" si="66"/>
        <v/>
      </c>
      <c r="M828" s="66"/>
      <c r="N828" s="63" t="str">
        <f t="shared" si="63"/>
        <v/>
      </c>
      <c r="O828" s="63" t="str">
        <f t="shared" si="64"/>
        <v/>
      </c>
      <c r="P828" s="61" t="str">
        <f t="shared" si="65"/>
        <v/>
      </c>
      <c r="W828" s="90" t="str">
        <f>IF('2. Aanbestedingen'!$B828="","",COUNTIFS('2. Aanbestedingen'!$Q828:$V828,"Toegepast (eis)")+COUNTIFS('2. Aanbestedingen'!$Q828:$V828,"Toegepast (wens)"))</f>
        <v/>
      </c>
      <c r="X828" s="97" t="str">
        <f t="shared" si="62"/>
        <v/>
      </c>
    </row>
    <row r="829" spans="2:24" x14ac:dyDescent="0.2">
      <c r="B829" s="60"/>
      <c r="C829" s="61"/>
      <c r="D829" s="61"/>
      <c r="E829" s="61"/>
      <c r="F829" s="62"/>
      <c r="G829" s="62"/>
      <c r="H829" s="63"/>
      <c r="I829" s="64"/>
      <c r="J829" s="63"/>
      <c r="K829" s="64"/>
      <c r="L829" s="90" t="str">
        <f t="shared" si="66"/>
        <v/>
      </c>
      <c r="M829" s="66"/>
      <c r="N829" s="63" t="str">
        <f t="shared" si="63"/>
        <v/>
      </c>
      <c r="O829" s="63" t="str">
        <f t="shared" si="64"/>
        <v/>
      </c>
      <c r="P829" s="61" t="str">
        <f t="shared" si="65"/>
        <v/>
      </c>
      <c r="W829" s="90" t="str">
        <f>IF('2. Aanbestedingen'!$B829="","",COUNTIFS('2. Aanbestedingen'!$Q829:$V829,"Toegepast (eis)")+COUNTIFS('2. Aanbestedingen'!$Q829:$V829,"Toegepast (wens)"))</f>
        <v/>
      </c>
      <c r="X829" s="97" t="str">
        <f t="shared" si="62"/>
        <v/>
      </c>
    </row>
    <row r="830" spans="2:24" x14ac:dyDescent="0.2">
      <c r="B830" s="60"/>
      <c r="C830" s="61"/>
      <c r="D830" s="61"/>
      <c r="E830" s="61"/>
      <c r="F830" s="62"/>
      <c r="G830" s="62"/>
      <c r="H830" s="63"/>
      <c r="I830" s="64"/>
      <c r="J830" s="63"/>
      <c r="K830" s="64"/>
      <c r="L830" s="90" t="str">
        <f t="shared" si="66"/>
        <v/>
      </c>
      <c r="M830" s="66"/>
      <c r="N830" s="63" t="str">
        <f t="shared" si="63"/>
        <v/>
      </c>
      <c r="O830" s="63" t="str">
        <f t="shared" si="64"/>
        <v/>
      </c>
      <c r="P830" s="61" t="str">
        <f t="shared" si="65"/>
        <v/>
      </c>
      <c r="W830" s="90" t="str">
        <f>IF('2. Aanbestedingen'!$B830="","",COUNTIFS('2. Aanbestedingen'!$Q830:$V830,"Toegepast (eis)")+COUNTIFS('2. Aanbestedingen'!$Q830:$V830,"Toegepast (wens)"))</f>
        <v/>
      </c>
      <c r="X830" s="97" t="str">
        <f t="shared" si="62"/>
        <v/>
      </c>
    </row>
    <row r="831" spans="2:24" x14ac:dyDescent="0.2">
      <c r="B831" s="60"/>
      <c r="C831" s="61"/>
      <c r="D831" s="61"/>
      <c r="E831" s="61"/>
      <c r="F831" s="62"/>
      <c r="G831" s="62"/>
      <c r="H831" s="63"/>
      <c r="I831" s="64"/>
      <c r="J831" s="63"/>
      <c r="K831" s="64"/>
      <c r="L831" s="90" t="str">
        <f t="shared" si="66"/>
        <v/>
      </c>
      <c r="M831" s="66"/>
      <c r="N831" s="63" t="str">
        <f t="shared" si="63"/>
        <v/>
      </c>
      <c r="O831" s="63" t="str">
        <f t="shared" si="64"/>
        <v/>
      </c>
      <c r="P831" s="61" t="str">
        <f t="shared" si="65"/>
        <v/>
      </c>
      <c r="W831" s="90" t="str">
        <f>IF('2. Aanbestedingen'!$B831="","",COUNTIFS('2. Aanbestedingen'!$Q831:$V831,"Toegepast (eis)")+COUNTIFS('2. Aanbestedingen'!$Q831:$V831,"Toegepast (wens)"))</f>
        <v/>
      </c>
      <c r="X831" s="97" t="str">
        <f t="shared" si="62"/>
        <v/>
      </c>
    </row>
    <row r="832" spans="2:24" x14ac:dyDescent="0.2">
      <c r="B832" s="60"/>
      <c r="C832" s="61"/>
      <c r="D832" s="61"/>
      <c r="E832" s="61"/>
      <c r="F832" s="62"/>
      <c r="G832" s="62"/>
      <c r="H832" s="63"/>
      <c r="I832" s="64"/>
      <c r="J832" s="63"/>
      <c r="K832" s="64"/>
      <c r="L832" s="90" t="str">
        <f t="shared" si="66"/>
        <v/>
      </c>
      <c r="M832" s="66"/>
      <c r="N832" s="63" t="str">
        <f t="shared" si="63"/>
        <v/>
      </c>
      <c r="O832" s="63" t="str">
        <f t="shared" si="64"/>
        <v/>
      </c>
      <c r="P832" s="61" t="str">
        <f t="shared" si="65"/>
        <v/>
      </c>
      <c r="W832" s="90" t="str">
        <f>IF('2. Aanbestedingen'!$B832="","",COUNTIFS('2. Aanbestedingen'!$Q832:$V832,"Toegepast (eis)")+COUNTIFS('2. Aanbestedingen'!$Q832:$V832,"Toegepast (wens)"))</f>
        <v/>
      </c>
      <c r="X832" s="97" t="str">
        <f t="shared" si="62"/>
        <v/>
      </c>
    </row>
    <row r="833" spans="2:24" x14ac:dyDescent="0.2">
      <c r="B833" s="60"/>
      <c r="C833" s="61"/>
      <c r="D833" s="61"/>
      <c r="E833" s="61"/>
      <c r="F833" s="62"/>
      <c r="G833" s="62"/>
      <c r="H833" s="63"/>
      <c r="I833" s="64"/>
      <c r="J833" s="63"/>
      <c r="K833" s="64"/>
      <c r="L833" s="90" t="str">
        <f t="shared" si="66"/>
        <v/>
      </c>
      <c r="M833" s="66"/>
      <c r="N833" s="63" t="str">
        <f t="shared" si="63"/>
        <v/>
      </c>
      <c r="O833" s="63" t="str">
        <f t="shared" si="64"/>
        <v/>
      </c>
      <c r="P833" s="61" t="str">
        <f t="shared" si="65"/>
        <v/>
      </c>
      <c r="W833" s="90" t="str">
        <f>IF('2. Aanbestedingen'!$B833="","",COUNTIFS('2. Aanbestedingen'!$Q833:$V833,"Toegepast (eis)")+COUNTIFS('2. Aanbestedingen'!$Q833:$V833,"Toegepast (wens)"))</f>
        <v/>
      </c>
      <c r="X833" s="97" t="str">
        <f t="shared" si="62"/>
        <v/>
      </c>
    </row>
    <row r="834" spans="2:24" x14ac:dyDescent="0.2">
      <c r="B834" s="60"/>
      <c r="C834" s="61"/>
      <c r="D834" s="61"/>
      <c r="E834" s="61"/>
      <c r="F834" s="62"/>
      <c r="G834" s="62"/>
      <c r="H834" s="63"/>
      <c r="I834" s="64"/>
      <c r="J834" s="63"/>
      <c r="K834" s="64"/>
      <c r="L834" s="90" t="str">
        <f t="shared" si="66"/>
        <v/>
      </c>
      <c r="M834" s="66"/>
      <c r="N834" s="63" t="str">
        <f t="shared" si="63"/>
        <v/>
      </c>
      <c r="O834" s="63" t="str">
        <f t="shared" si="64"/>
        <v/>
      </c>
      <c r="P834" s="61" t="str">
        <f t="shared" si="65"/>
        <v/>
      </c>
      <c r="W834" s="90" t="str">
        <f>IF('2. Aanbestedingen'!$B834="","",COUNTIFS('2. Aanbestedingen'!$Q834:$V834,"Toegepast (eis)")+COUNTIFS('2. Aanbestedingen'!$Q834:$V834,"Toegepast (wens)"))</f>
        <v/>
      </c>
      <c r="X834" s="97" t="str">
        <f t="shared" si="62"/>
        <v/>
      </c>
    </row>
    <row r="835" spans="2:24" x14ac:dyDescent="0.2">
      <c r="B835" s="60"/>
      <c r="C835" s="61"/>
      <c r="D835" s="61"/>
      <c r="E835" s="61"/>
      <c r="F835" s="62"/>
      <c r="G835" s="62"/>
      <c r="H835" s="63"/>
      <c r="I835" s="64"/>
      <c r="J835" s="63"/>
      <c r="K835" s="64"/>
      <c r="L835" s="90" t="str">
        <f t="shared" si="66"/>
        <v/>
      </c>
      <c r="M835" s="66"/>
      <c r="N835" s="63" t="str">
        <f t="shared" si="63"/>
        <v/>
      </c>
      <c r="O835" s="63" t="str">
        <f t="shared" si="64"/>
        <v/>
      </c>
      <c r="P835" s="61" t="str">
        <f t="shared" si="65"/>
        <v/>
      </c>
      <c r="W835" s="90" t="str">
        <f>IF('2. Aanbestedingen'!$B835="","",COUNTIFS('2. Aanbestedingen'!$Q835:$V835,"Toegepast (eis)")+COUNTIFS('2. Aanbestedingen'!$Q835:$V835,"Toegepast (wens)"))</f>
        <v/>
      </c>
      <c r="X835" s="97" t="str">
        <f t="shared" si="62"/>
        <v/>
      </c>
    </row>
    <row r="836" spans="2:24" x14ac:dyDescent="0.2">
      <c r="B836" s="60"/>
      <c r="C836" s="61"/>
      <c r="D836" s="61"/>
      <c r="E836" s="61"/>
      <c r="F836" s="62"/>
      <c r="G836" s="62"/>
      <c r="H836" s="63"/>
      <c r="I836" s="64"/>
      <c r="J836" s="63"/>
      <c r="K836" s="64"/>
      <c r="L836" s="90" t="str">
        <f t="shared" si="66"/>
        <v/>
      </c>
      <c r="M836" s="66"/>
      <c r="N836" s="63" t="str">
        <f t="shared" si="63"/>
        <v/>
      </c>
      <c r="O836" s="63" t="str">
        <f t="shared" si="64"/>
        <v/>
      </c>
      <c r="P836" s="61" t="str">
        <f t="shared" si="65"/>
        <v/>
      </c>
      <c r="W836" s="90" t="str">
        <f>IF('2. Aanbestedingen'!$B836="","",COUNTIFS('2. Aanbestedingen'!$Q836:$V836,"Toegepast (eis)")+COUNTIFS('2. Aanbestedingen'!$Q836:$V836,"Toegepast (wens)"))</f>
        <v/>
      </c>
      <c r="X836" s="97" t="str">
        <f t="shared" si="62"/>
        <v/>
      </c>
    </row>
    <row r="837" spans="2:24" x14ac:dyDescent="0.2">
      <c r="B837" s="60"/>
      <c r="C837" s="61"/>
      <c r="D837" s="61"/>
      <c r="E837" s="61"/>
      <c r="F837" s="62"/>
      <c r="G837" s="62"/>
      <c r="H837" s="63"/>
      <c r="I837" s="64"/>
      <c r="J837" s="63"/>
      <c r="K837" s="64"/>
      <c r="L837" s="90" t="str">
        <f t="shared" si="66"/>
        <v/>
      </c>
      <c r="M837" s="66"/>
      <c r="N837" s="63" t="str">
        <f t="shared" si="63"/>
        <v/>
      </c>
      <c r="O837" s="63" t="str">
        <f t="shared" si="64"/>
        <v/>
      </c>
      <c r="P837" s="61" t="str">
        <f t="shared" si="65"/>
        <v/>
      </c>
      <c r="W837" s="90" t="str">
        <f>IF('2. Aanbestedingen'!$B837="","",COUNTIFS('2. Aanbestedingen'!$Q837:$V837,"Toegepast (eis)")+COUNTIFS('2. Aanbestedingen'!$Q837:$V837,"Toegepast (wens)"))</f>
        <v/>
      </c>
      <c r="X837" s="97" t="str">
        <f t="shared" ref="X837:X900" si="67">IF(W837&lt;&gt;"",W837/L837,"")</f>
        <v/>
      </c>
    </row>
    <row r="838" spans="2:24" x14ac:dyDescent="0.2">
      <c r="B838" s="60"/>
      <c r="C838" s="61"/>
      <c r="D838" s="61"/>
      <c r="E838" s="61"/>
      <c r="F838" s="62"/>
      <c r="G838" s="62"/>
      <c r="H838" s="63"/>
      <c r="I838" s="64"/>
      <c r="J838" s="63"/>
      <c r="K838" s="64"/>
      <c r="L838" s="90" t="str">
        <f t="shared" si="66"/>
        <v/>
      </c>
      <c r="M838" s="66"/>
      <c r="N838" s="63" t="str">
        <f t="shared" si="63"/>
        <v/>
      </c>
      <c r="O838" s="63" t="str">
        <f t="shared" si="64"/>
        <v/>
      </c>
      <c r="P838" s="61" t="str">
        <f t="shared" si="65"/>
        <v/>
      </c>
      <c r="W838" s="90" t="str">
        <f>IF('2. Aanbestedingen'!$B838="","",COUNTIFS('2. Aanbestedingen'!$Q838:$V838,"Toegepast (eis)")+COUNTIFS('2. Aanbestedingen'!$Q838:$V838,"Toegepast (wens)"))</f>
        <v/>
      </c>
      <c r="X838" s="97" t="str">
        <f t="shared" si="67"/>
        <v/>
      </c>
    </row>
    <row r="839" spans="2:24" x14ac:dyDescent="0.2">
      <c r="B839" s="60"/>
      <c r="C839" s="61"/>
      <c r="D839" s="61"/>
      <c r="E839" s="61"/>
      <c r="F839" s="62"/>
      <c r="G839" s="62"/>
      <c r="H839" s="63"/>
      <c r="I839" s="64"/>
      <c r="J839" s="63"/>
      <c r="K839" s="64"/>
      <c r="L839" s="90" t="str">
        <f t="shared" si="66"/>
        <v/>
      </c>
      <c r="M839" s="66"/>
      <c r="N839" s="63" t="str">
        <f t="shared" ref="N839:N902" si="68">IF(B839&lt;&gt;"",B839,"")</f>
        <v/>
      </c>
      <c r="O839" s="63" t="str">
        <f t="shared" ref="O839:O902" si="69">IF(C839&lt;&gt;"",C839,"")</f>
        <v/>
      </c>
      <c r="P839" s="61" t="str">
        <f t="shared" ref="P839:P902" si="70">IF(E839&lt;&gt;"",E839,"")</f>
        <v/>
      </c>
      <c r="W839" s="90" t="str">
        <f>IF('2. Aanbestedingen'!$B839="","",COUNTIFS('2. Aanbestedingen'!$Q839:$V839,"Toegepast (eis)")+COUNTIFS('2. Aanbestedingen'!$Q839:$V839,"Toegepast (wens)"))</f>
        <v/>
      </c>
      <c r="X839" s="97" t="str">
        <f t="shared" si="67"/>
        <v/>
      </c>
    </row>
    <row r="840" spans="2:24" x14ac:dyDescent="0.2">
      <c r="B840" s="60"/>
      <c r="C840" s="61"/>
      <c r="D840" s="61"/>
      <c r="E840" s="61"/>
      <c r="F840" s="62"/>
      <c r="G840" s="62"/>
      <c r="H840" s="63"/>
      <c r="I840" s="64"/>
      <c r="J840" s="63"/>
      <c r="K840" s="64"/>
      <c r="L840" s="90" t="str">
        <f t="shared" si="66"/>
        <v/>
      </c>
      <c r="M840" s="66"/>
      <c r="N840" s="63" t="str">
        <f t="shared" si="68"/>
        <v/>
      </c>
      <c r="O840" s="63" t="str">
        <f t="shared" si="69"/>
        <v/>
      </c>
      <c r="P840" s="61" t="str">
        <f t="shared" si="70"/>
        <v/>
      </c>
      <c r="W840" s="90" t="str">
        <f>IF('2. Aanbestedingen'!$B840="","",COUNTIFS('2. Aanbestedingen'!$Q840:$V840,"Toegepast (eis)")+COUNTIFS('2. Aanbestedingen'!$Q840:$V840,"Toegepast (wens)"))</f>
        <v/>
      </c>
      <c r="X840" s="97" t="str">
        <f t="shared" si="67"/>
        <v/>
      </c>
    </row>
    <row r="841" spans="2:24" x14ac:dyDescent="0.2">
      <c r="B841" s="60"/>
      <c r="C841" s="61"/>
      <c r="D841" s="61"/>
      <c r="E841" s="61"/>
      <c r="F841" s="62"/>
      <c r="G841" s="62"/>
      <c r="H841" s="63"/>
      <c r="I841" s="64"/>
      <c r="J841" s="63"/>
      <c r="K841" s="64"/>
      <c r="L841" s="90" t="str">
        <f t="shared" si="66"/>
        <v/>
      </c>
      <c r="M841" s="66"/>
      <c r="N841" s="63" t="str">
        <f t="shared" si="68"/>
        <v/>
      </c>
      <c r="O841" s="63" t="str">
        <f t="shared" si="69"/>
        <v/>
      </c>
      <c r="P841" s="61" t="str">
        <f t="shared" si="70"/>
        <v/>
      </c>
      <c r="W841" s="90" t="str">
        <f>IF('2. Aanbestedingen'!$B841="","",COUNTIFS('2. Aanbestedingen'!$Q841:$V841,"Toegepast (eis)")+COUNTIFS('2. Aanbestedingen'!$Q841:$V841,"Toegepast (wens)"))</f>
        <v/>
      </c>
      <c r="X841" s="97" t="str">
        <f t="shared" si="67"/>
        <v/>
      </c>
    </row>
    <row r="842" spans="2:24" x14ac:dyDescent="0.2">
      <c r="B842" s="60"/>
      <c r="C842" s="61"/>
      <c r="D842" s="61"/>
      <c r="E842" s="61"/>
      <c r="F842" s="62"/>
      <c r="G842" s="62"/>
      <c r="H842" s="63"/>
      <c r="I842" s="64"/>
      <c r="J842" s="63"/>
      <c r="K842" s="64"/>
      <c r="L842" s="90" t="str">
        <f t="shared" si="66"/>
        <v/>
      </c>
      <c r="M842" s="66"/>
      <c r="N842" s="63" t="str">
        <f t="shared" si="68"/>
        <v/>
      </c>
      <c r="O842" s="63" t="str">
        <f t="shared" si="69"/>
        <v/>
      </c>
      <c r="P842" s="61" t="str">
        <f t="shared" si="70"/>
        <v/>
      </c>
      <c r="W842" s="90" t="str">
        <f>IF('2. Aanbestedingen'!$B842="","",COUNTIFS('2. Aanbestedingen'!$Q842:$V842,"Toegepast (eis)")+COUNTIFS('2. Aanbestedingen'!$Q842:$V842,"Toegepast (wens)"))</f>
        <v/>
      </c>
      <c r="X842" s="97" t="str">
        <f t="shared" si="67"/>
        <v/>
      </c>
    </row>
    <row r="843" spans="2:24" x14ac:dyDescent="0.2">
      <c r="B843" s="60"/>
      <c r="C843" s="61"/>
      <c r="D843" s="61"/>
      <c r="E843" s="61"/>
      <c r="F843" s="62"/>
      <c r="G843" s="62"/>
      <c r="H843" s="63"/>
      <c r="I843" s="64"/>
      <c r="J843" s="63"/>
      <c r="K843" s="64"/>
      <c r="L843" s="90" t="str">
        <f t="shared" si="66"/>
        <v/>
      </c>
      <c r="M843" s="66"/>
      <c r="N843" s="63" t="str">
        <f t="shared" si="68"/>
        <v/>
      </c>
      <c r="O843" s="63" t="str">
        <f t="shared" si="69"/>
        <v/>
      </c>
      <c r="P843" s="61" t="str">
        <f t="shared" si="70"/>
        <v/>
      </c>
      <c r="W843" s="90" t="str">
        <f>IF('2. Aanbestedingen'!$B843="","",COUNTIFS('2. Aanbestedingen'!$Q843:$V843,"Toegepast (eis)")+COUNTIFS('2. Aanbestedingen'!$Q843:$V843,"Toegepast (wens)"))</f>
        <v/>
      </c>
      <c r="X843" s="97" t="str">
        <f t="shared" si="67"/>
        <v/>
      </c>
    </row>
    <row r="844" spans="2:24" x14ac:dyDescent="0.2">
      <c r="B844" s="60"/>
      <c r="C844" s="61"/>
      <c r="D844" s="61"/>
      <c r="E844" s="61"/>
      <c r="F844" s="62"/>
      <c r="G844" s="62"/>
      <c r="H844" s="63"/>
      <c r="I844" s="64"/>
      <c r="J844" s="63"/>
      <c r="K844" s="64"/>
      <c r="L844" s="90" t="str">
        <f t="shared" si="66"/>
        <v/>
      </c>
      <c r="M844" s="66"/>
      <c r="N844" s="63" t="str">
        <f t="shared" si="68"/>
        <v/>
      </c>
      <c r="O844" s="63" t="str">
        <f t="shared" si="69"/>
        <v/>
      </c>
      <c r="P844" s="61" t="str">
        <f t="shared" si="70"/>
        <v/>
      </c>
      <c r="W844" s="90" t="str">
        <f>IF('2. Aanbestedingen'!$B844="","",COUNTIFS('2. Aanbestedingen'!$Q844:$V844,"Toegepast (eis)")+COUNTIFS('2. Aanbestedingen'!$Q844:$V844,"Toegepast (wens)"))</f>
        <v/>
      </c>
      <c r="X844" s="97" t="str">
        <f t="shared" si="67"/>
        <v/>
      </c>
    </row>
    <row r="845" spans="2:24" x14ac:dyDescent="0.2">
      <c r="B845" s="60"/>
      <c r="C845" s="61"/>
      <c r="D845" s="61"/>
      <c r="E845" s="61"/>
      <c r="F845" s="62"/>
      <c r="G845" s="62"/>
      <c r="H845" s="63"/>
      <c r="I845" s="64"/>
      <c r="J845" s="63"/>
      <c r="K845" s="64"/>
      <c r="L845" s="90" t="str">
        <f t="shared" si="66"/>
        <v/>
      </c>
      <c r="M845" s="66"/>
      <c r="N845" s="63" t="str">
        <f t="shared" si="68"/>
        <v/>
      </c>
      <c r="O845" s="63" t="str">
        <f t="shared" si="69"/>
        <v/>
      </c>
      <c r="P845" s="61" t="str">
        <f t="shared" si="70"/>
        <v/>
      </c>
      <c r="W845" s="90" t="str">
        <f>IF('2. Aanbestedingen'!$B845="","",COUNTIFS('2. Aanbestedingen'!$Q845:$V845,"Toegepast (eis)")+COUNTIFS('2. Aanbestedingen'!$Q845:$V845,"Toegepast (wens)"))</f>
        <v/>
      </c>
      <c r="X845" s="97" t="str">
        <f t="shared" si="67"/>
        <v/>
      </c>
    </row>
    <row r="846" spans="2:24" x14ac:dyDescent="0.2">
      <c r="B846" s="60"/>
      <c r="C846" s="61"/>
      <c r="D846" s="61"/>
      <c r="E846" s="61"/>
      <c r="F846" s="62"/>
      <c r="G846" s="62"/>
      <c r="H846" s="63"/>
      <c r="I846" s="64"/>
      <c r="J846" s="63"/>
      <c r="K846" s="64"/>
      <c r="L846" s="90" t="str">
        <f t="shared" si="66"/>
        <v/>
      </c>
      <c r="M846" s="66"/>
      <c r="N846" s="63" t="str">
        <f t="shared" si="68"/>
        <v/>
      </c>
      <c r="O846" s="63" t="str">
        <f t="shared" si="69"/>
        <v/>
      </c>
      <c r="P846" s="61" t="str">
        <f t="shared" si="70"/>
        <v/>
      </c>
      <c r="W846" s="90" t="str">
        <f>IF('2. Aanbestedingen'!$B846="","",COUNTIFS('2. Aanbestedingen'!$Q846:$V846,"Toegepast (eis)")+COUNTIFS('2. Aanbestedingen'!$Q846:$V846,"Toegepast (wens)"))</f>
        <v/>
      </c>
      <c r="X846" s="97" t="str">
        <f t="shared" si="67"/>
        <v/>
      </c>
    </row>
    <row r="847" spans="2:24" x14ac:dyDescent="0.2">
      <c r="B847" s="60"/>
      <c r="C847" s="61"/>
      <c r="D847" s="61"/>
      <c r="E847" s="61"/>
      <c r="F847" s="62"/>
      <c r="G847" s="62"/>
      <c r="H847" s="63"/>
      <c r="I847" s="64"/>
      <c r="J847" s="63"/>
      <c r="K847" s="64"/>
      <c r="L847" s="90" t="str">
        <f t="shared" si="66"/>
        <v/>
      </c>
      <c r="M847" s="66"/>
      <c r="N847" s="63" t="str">
        <f t="shared" si="68"/>
        <v/>
      </c>
      <c r="O847" s="63" t="str">
        <f t="shared" si="69"/>
        <v/>
      </c>
      <c r="P847" s="61" t="str">
        <f t="shared" si="70"/>
        <v/>
      </c>
      <c r="W847" s="90" t="str">
        <f>IF('2. Aanbestedingen'!$B847="","",COUNTIFS('2. Aanbestedingen'!$Q847:$V847,"Toegepast (eis)")+COUNTIFS('2. Aanbestedingen'!$Q847:$V847,"Toegepast (wens)"))</f>
        <v/>
      </c>
      <c r="X847" s="97" t="str">
        <f t="shared" si="67"/>
        <v/>
      </c>
    </row>
    <row r="848" spans="2:24" x14ac:dyDescent="0.2">
      <c r="B848" s="60"/>
      <c r="C848" s="61"/>
      <c r="D848" s="61"/>
      <c r="E848" s="61"/>
      <c r="F848" s="62"/>
      <c r="G848" s="62"/>
      <c r="H848" s="63"/>
      <c r="I848" s="64"/>
      <c r="J848" s="63"/>
      <c r="K848" s="64"/>
      <c r="L848" s="90" t="str">
        <f t="shared" si="66"/>
        <v/>
      </c>
      <c r="M848" s="66"/>
      <c r="N848" s="63" t="str">
        <f t="shared" si="68"/>
        <v/>
      </c>
      <c r="O848" s="63" t="str">
        <f t="shared" si="69"/>
        <v/>
      </c>
      <c r="P848" s="61" t="str">
        <f t="shared" si="70"/>
        <v/>
      </c>
      <c r="W848" s="90" t="str">
        <f>IF('2. Aanbestedingen'!$B848="","",COUNTIFS('2. Aanbestedingen'!$Q848:$V848,"Toegepast (eis)")+COUNTIFS('2. Aanbestedingen'!$Q848:$V848,"Toegepast (wens)"))</f>
        <v/>
      </c>
      <c r="X848" s="97" t="str">
        <f t="shared" si="67"/>
        <v/>
      </c>
    </row>
    <row r="849" spans="2:24" x14ac:dyDescent="0.2">
      <c r="B849" s="60"/>
      <c r="C849" s="61"/>
      <c r="D849" s="61"/>
      <c r="E849" s="61"/>
      <c r="F849" s="62"/>
      <c r="G849" s="62"/>
      <c r="H849" s="63"/>
      <c r="I849" s="64"/>
      <c r="J849" s="63"/>
      <c r="K849" s="64"/>
      <c r="L849" s="90" t="str">
        <f t="shared" si="66"/>
        <v/>
      </c>
      <c r="M849" s="66"/>
      <c r="N849" s="63" t="str">
        <f t="shared" si="68"/>
        <v/>
      </c>
      <c r="O849" s="63" t="str">
        <f t="shared" si="69"/>
        <v/>
      </c>
      <c r="P849" s="61" t="str">
        <f t="shared" si="70"/>
        <v/>
      </c>
      <c r="W849" s="90" t="str">
        <f>IF('2. Aanbestedingen'!$B849="","",COUNTIFS('2. Aanbestedingen'!$Q849:$V849,"Toegepast (eis)")+COUNTIFS('2. Aanbestedingen'!$Q849:$V849,"Toegepast (wens)"))</f>
        <v/>
      </c>
      <c r="X849" s="97" t="str">
        <f t="shared" si="67"/>
        <v/>
      </c>
    </row>
    <row r="850" spans="2:24" x14ac:dyDescent="0.2">
      <c r="B850" s="60"/>
      <c r="C850" s="61"/>
      <c r="D850" s="61"/>
      <c r="E850" s="61"/>
      <c r="F850" s="62"/>
      <c r="G850" s="62"/>
      <c r="H850" s="63"/>
      <c r="I850" s="64"/>
      <c r="J850" s="63"/>
      <c r="K850" s="64"/>
      <c r="L850" s="90" t="str">
        <f t="shared" si="66"/>
        <v/>
      </c>
      <c r="M850" s="66"/>
      <c r="N850" s="63" t="str">
        <f t="shared" si="68"/>
        <v/>
      </c>
      <c r="O850" s="63" t="str">
        <f t="shared" si="69"/>
        <v/>
      </c>
      <c r="P850" s="61" t="str">
        <f t="shared" si="70"/>
        <v/>
      </c>
      <c r="W850" s="90" t="str">
        <f>IF('2. Aanbestedingen'!$B850="","",COUNTIFS('2. Aanbestedingen'!$Q850:$V850,"Toegepast (eis)")+COUNTIFS('2. Aanbestedingen'!$Q850:$V850,"Toegepast (wens)"))</f>
        <v/>
      </c>
      <c r="X850" s="97" t="str">
        <f t="shared" si="67"/>
        <v/>
      </c>
    </row>
    <row r="851" spans="2:24" x14ac:dyDescent="0.2">
      <c r="B851" s="60"/>
      <c r="C851" s="61"/>
      <c r="D851" s="61"/>
      <c r="E851" s="61"/>
      <c r="F851" s="62"/>
      <c r="G851" s="62"/>
      <c r="H851" s="63"/>
      <c r="I851" s="64"/>
      <c r="J851" s="63"/>
      <c r="K851" s="64"/>
      <c r="L851" s="90" t="str">
        <f t="shared" si="66"/>
        <v/>
      </c>
      <c r="M851" s="66"/>
      <c r="N851" s="63" t="str">
        <f t="shared" si="68"/>
        <v/>
      </c>
      <c r="O851" s="63" t="str">
        <f t="shared" si="69"/>
        <v/>
      </c>
      <c r="P851" s="61" t="str">
        <f t="shared" si="70"/>
        <v/>
      </c>
      <c r="W851" s="90" t="str">
        <f>IF('2. Aanbestedingen'!$B851="","",COUNTIFS('2. Aanbestedingen'!$Q851:$V851,"Toegepast (eis)")+COUNTIFS('2. Aanbestedingen'!$Q851:$V851,"Toegepast (wens)"))</f>
        <v/>
      </c>
      <c r="X851" s="97" t="str">
        <f t="shared" si="67"/>
        <v/>
      </c>
    </row>
    <row r="852" spans="2:24" x14ac:dyDescent="0.2">
      <c r="B852" s="60"/>
      <c r="C852" s="61"/>
      <c r="D852" s="61"/>
      <c r="E852" s="61"/>
      <c r="F852" s="62"/>
      <c r="G852" s="62"/>
      <c r="H852" s="63"/>
      <c r="I852" s="64"/>
      <c r="J852" s="63"/>
      <c r="K852" s="64"/>
      <c r="L852" s="90" t="str">
        <f t="shared" si="66"/>
        <v/>
      </c>
      <c r="M852" s="66"/>
      <c r="N852" s="63" t="str">
        <f t="shared" si="68"/>
        <v/>
      </c>
      <c r="O852" s="63" t="str">
        <f t="shared" si="69"/>
        <v/>
      </c>
      <c r="P852" s="61" t="str">
        <f t="shared" si="70"/>
        <v/>
      </c>
      <c r="W852" s="90" t="str">
        <f>IF('2. Aanbestedingen'!$B852="","",COUNTIFS('2. Aanbestedingen'!$Q852:$V852,"Toegepast (eis)")+COUNTIFS('2. Aanbestedingen'!$Q852:$V852,"Toegepast (wens)"))</f>
        <v/>
      </c>
      <c r="X852" s="97" t="str">
        <f t="shared" si="67"/>
        <v/>
      </c>
    </row>
    <row r="853" spans="2:24" x14ac:dyDescent="0.2">
      <c r="B853" s="60"/>
      <c r="C853" s="61"/>
      <c r="D853" s="61"/>
      <c r="E853" s="61"/>
      <c r="F853" s="62"/>
      <c r="G853" s="62"/>
      <c r="H853" s="63"/>
      <c r="I853" s="64"/>
      <c r="J853" s="63"/>
      <c r="K853" s="64"/>
      <c r="L853" s="90" t="str">
        <f t="shared" si="66"/>
        <v/>
      </c>
      <c r="M853" s="66"/>
      <c r="N853" s="63" t="str">
        <f t="shared" si="68"/>
        <v/>
      </c>
      <c r="O853" s="63" t="str">
        <f t="shared" si="69"/>
        <v/>
      </c>
      <c r="P853" s="61" t="str">
        <f t="shared" si="70"/>
        <v/>
      </c>
      <c r="W853" s="90" t="str">
        <f>IF('2. Aanbestedingen'!$B853="","",COUNTIFS('2. Aanbestedingen'!$Q853:$V853,"Toegepast (eis)")+COUNTIFS('2. Aanbestedingen'!$Q853:$V853,"Toegepast (wens)"))</f>
        <v/>
      </c>
      <c r="X853" s="97" t="str">
        <f t="shared" si="67"/>
        <v/>
      </c>
    </row>
    <row r="854" spans="2:24" x14ac:dyDescent="0.2">
      <c r="B854" s="60"/>
      <c r="C854" s="61"/>
      <c r="D854" s="61"/>
      <c r="E854" s="61"/>
      <c r="F854" s="62"/>
      <c r="G854" s="62"/>
      <c r="H854" s="63"/>
      <c r="I854" s="64"/>
      <c r="J854" s="63"/>
      <c r="K854" s="64"/>
      <c r="L854" s="90" t="str">
        <f t="shared" ref="L854:L917" si="71">IF(B854="","",COUNTIFS(F854:K854,"Ja"))</f>
        <v/>
      </c>
      <c r="M854" s="66"/>
      <c r="N854" s="63" t="str">
        <f t="shared" si="68"/>
        <v/>
      </c>
      <c r="O854" s="63" t="str">
        <f t="shared" si="69"/>
        <v/>
      </c>
      <c r="P854" s="61" t="str">
        <f t="shared" si="70"/>
        <v/>
      </c>
      <c r="W854" s="90" t="str">
        <f>IF('2. Aanbestedingen'!$B854="","",COUNTIFS('2. Aanbestedingen'!$Q854:$V854,"Toegepast (eis)")+COUNTIFS('2. Aanbestedingen'!$Q854:$V854,"Toegepast (wens)"))</f>
        <v/>
      </c>
      <c r="X854" s="97" t="str">
        <f t="shared" si="67"/>
        <v/>
      </c>
    </row>
    <row r="855" spans="2:24" x14ac:dyDescent="0.2">
      <c r="B855" s="60"/>
      <c r="C855" s="61"/>
      <c r="D855" s="61"/>
      <c r="E855" s="61"/>
      <c r="F855" s="62"/>
      <c r="G855" s="62"/>
      <c r="H855" s="63"/>
      <c r="I855" s="64"/>
      <c r="J855" s="63"/>
      <c r="K855" s="64"/>
      <c r="L855" s="90" t="str">
        <f t="shared" si="71"/>
        <v/>
      </c>
      <c r="M855" s="66"/>
      <c r="N855" s="63" t="str">
        <f t="shared" si="68"/>
        <v/>
      </c>
      <c r="O855" s="63" t="str">
        <f t="shared" si="69"/>
        <v/>
      </c>
      <c r="P855" s="61" t="str">
        <f t="shared" si="70"/>
        <v/>
      </c>
      <c r="W855" s="90" t="str">
        <f>IF('2. Aanbestedingen'!$B855="","",COUNTIFS('2. Aanbestedingen'!$Q855:$V855,"Toegepast (eis)")+COUNTIFS('2. Aanbestedingen'!$Q855:$V855,"Toegepast (wens)"))</f>
        <v/>
      </c>
      <c r="X855" s="97" t="str">
        <f t="shared" si="67"/>
        <v/>
      </c>
    </row>
    <row r="856" spans="2:24" x14ac:dyDescent="0.2">
      <c r="B856" s="60"/>
      <c r="C856" s="61"/>
      <c r="D856" s="61"/>
      <c r="E856" s="61"/>
      <c r="F856" s="62"/>
      <c r="G856" s="62"/>
      <c r="H856" s="63"/>
      <c r="I856" s="64"/>
      <c r="J856" s="63"/>
      <c r="K856" s="64"/>
      <c r="L856" s="90" t="str">
        <f t="shared" si="71"/>
        <v/>
      </c>
      <c r="M856" s="66"/>
      <c r="N856" s="63" t="str">
        <f t="shared" si="68"/>
        <v/>
      </c>
      <c r="O856" s="63" t="str">
        <f t="shared" si="69"/>
        <v/>
      </c>
      <c r="P856" s="61" t="str">
        <f t="shared" si="70"/>
        <v/>
      </c>
      <c r="W856" s="90" t="str">
        <f>IF('2. Aanbestedingen'!$B856="","",COUNTIFS('2. Aanbestedingen'!$Q856:$V856,"Toegepast (eis)")+COUNTIFS('2. Aanbestedingen'!$Q856:$V856,"Toegepast (wens)"))</f>
        <v/>
      </c>
      <c r="X856" s="97" t="str">
        <f t="shared" si="67"/>
        <v/>
      </c>
    </row>
    <row r="857" spans="2:24" x14ac:dyDescent="0.2">
      <c r="B857" s="60"/>
      <c r="C857" s="61"/>
      <c r="D857" s="61"/>
      <c r="E857" s="61"/>
      <c r="F857" s="62"/>
      <c r="G857" s="62"/>
      <c r="H857" s="63"/>
      <c r="I857" s="64"/>
      <c r="J857" s="63"/>
      <c r="K857" s="64"/>
      <c r="L857" s="90" t="str">
        <f t="shared" si="71"/>
        <v/>
      </c>
      <c r="M857" s="66"/>
      <c r="N857" s="63" t="str">
        <f t="shared" si="68"/>
        <v/>
      </c>
      <c r="O857" s="63" t="str">
        <f t="shared" si="69"/>
        <v/>
      </c>
      <c r="P857" s="61" t="str">
        <f t="shared" si="70"/>
        <v/>
      </c>
      <c r="W857" s="90" t="str">
        <f>IF('2. Aanbestedingen'!$B857="","",COUNTIFS('2. Aanbestedingen'!$Q857:$V857,"Toegepast (eis)")+COUNTIFS('2. Aanbestedingen'!$Q857:$V857,"Toegepast (wens)"))</f>
        <v/>
      </c>
      <c r="X857" s="97" t="str">
        <f t="shared" si="67"/>
        <v/>
      </c>
    </row>
    <row r="858" spans="2:24" x14ac:dyDescent="0.2">
      <c r="B858" s="60"/>
      <c r="C858" s="61"/>
      <c r="D858" s="61"/>
      <c r="E858" s="61"/>
      <c r="F858" s="62"/>
      <c r="G858" s="62"/>
      <c r="H858" s="63"/>
      <c r="I858" s="64"/>
      <c r="J858" s="63"/>
      <c r="K858" s="64"/>
      <c r="L858" s="90" t="str">
        <f t="shared" si="71"/>
        <v/>
      </c>
      <c r="M858" s="66"/>
      <c r="N858" s="63" t="str">
        <f t="shared" si="68"/>
        <v/>
      </c>
      <c r="O858" s="63" t="str">
        <f t="shared" si="69"/>
        <v/>
      </c>
      <c r="P858" s="61" t="str">
        <f t="shared" si="70"/>
        <v/>
      </c>
      <c r="W858" s="90" t="str">
        <f>IF('2. Aanbestedingen'!$B858="","",COUNTIFS('2. Aanbestedingen'!$Q858:$V858,"Toegepast (eis)")+COUNTIFS('2. Aanbestedingen'!$Q858:$V858,"Toegepast (wens)"))</f>
        <v/>
      </c>
      <c r="X858" s="97" t="str">
        <f t="shared" si="67"/>
        <v/>
      </c>
    </row>
    <row r="859" spans="2:24" x14ac:dyDescent="0.2">
      <c r="B859" s="60"/>
      <c r="C859" s="61"/>
      <c r="D859" s="61"/>
      <c r="E859" s="61"/>
      <c r="F859" s="62"/>
      <c r="G859" s="62"/>
      <c r="H859" s="63"/>
      <c r="I859" s="64"/>
      <c r="J859" s="63"/>
      <c r="K859" s="64"/>
      <c r="L859" s="90" t="str">
        <f t="shared" si="71"/>
        <v/>
      </c>
      <c r="M859" s="66"/>
      <c r="N859" s="63" t="str">
        <f t="shared" si="68"/>
        <v/>
      </c>
      <c r="O859" s="63" t="str">
        <f t="shared" si="69"/>
        <v/>
      </c>
      <c r="P859" s="61" t="str">
        <f t="shared" si="70"/>
        <v/>
      </c>
      <c r="W859" s="90" t="str">
        <f>IF('2. Aanbestedingen'!$B859="","",COUNTIFS('2. Aanbestedingen'!$Q859:$V859,"Toegepast (eis)")+COUNTIFS('2. Aanbestedingen'!$Q859:$V859,"Toegepast (wens)"))</f>
        <v/>
      </c>
      <c r="X859" s="97" t="str">
        <f t="shared" si="67"/>
        <v/>
      </c>
    </row>
    <row r="860" spans="2:24" x14ac:dyDescent="0.2">
      <c r="B860" s="60"/>
      <c r="C860" s="61"/>
      <c r="D860" s="61"/>
      <c r="E860" s="61"/>
      <c r="F860" s="62"/>
      <c r="G860" s="62"/>
      <c r="H860" s="63"/>
      <c r="I860" s="64"/>
      <c r="J860" s="63"/>
      <c r="K860" s="64"/>
      <c r="L860" s="90" t="str">
        <f t="shared" si="71"/>
        <v/>
      </c>
      <c r="M860" s="66"/>
      <c r="N860" s="63" t="str">
        <f t="shared" si="68"/>
        <v/>
      </c>
      <c r="O860" s="63" t="str">
        <f t="shared" si="69"/>
        <v/>
      </c>
      <c r="P860" s="61" t="str">
        <f t="shared" si="70"/>
        <v/>
      </c>
      <c r="W860" s="90" t="str">
        <f>IF('2. Aanbestedingen'!$B860="","",COUNTIFS('2. Aanbestedingen'!$Q860:$V860,"Toegepast (eis)")+COUNTIFS('2. Aanbestedingen'!$Q860:$V860,"Toegepast (wens)"))</f>
        <v/>
      </c>
      <c r="X860" s="97" t="str">
        <f t="shared" si="67"/>
        <v/>
      </c>
    </row>
    <row r="861" spans="2:24" x14ac:dyDescent="0.2">
      <c r="B861" s="60"/>
      <c r="C861" s="61"/>
      <c r="D861" s="61"/>
      <c r="E861" s="61"/>
      <c r="F861" s="62"/>
      <c r="G861" s="62"/>
      <c r="H861" s="63"/>
      <c r="I861" s="64"/>
      <c r="J861" s="63"/>
      <c r="K861" s="64"/>
      <c r="L861" s="90" t="str">
        <f t="shared" si="71"/>
        <v/>
      </c>
      <c r="M861" s="66"/>
      <c r="N861" s="63" t="str">
        <f t="shared" si="68"/>
        <v/>
      </c>
      <c r="O861" s="63" t="str">
        <f t="shared" si="69"/>
        <v/>
      </c>
      <c r="P861" s="61" t="str">
        <f t="shared" si="70"/>
        <v/>
      </c>
      <c r="W861" s="90" t="str">
        <f>IF('2. Aanbestedingen'!$B861="","",COUNTIFS('2. Aanbestedingen'!$Q861:$V861,"Toegepast (eis)")+COUNTIFS('2. Aanbestedingen'!$Q861:$V861,"Toegepast (wens)"))</f>
        <v/>
      </c>
      <c r="X861" s="97" t="str">
        <f t="shared" si="67"/>
        <v/>
      </c>
    </row>
    <row r="862" spans="2:24" x14ac:dyDescent="0.2">
      <c r="B862" s="60"/>
      <c r="C862" s="61"/>
      <c r="D862" s="61"/>
      <c r="E862" s="61"/>
      <c r="F862" s="62"/>
      <c r="G862" s="62"/>
      <c r="H862" s="63"/>
      <c r="I862" s="64"/>
      <c r="J862" s="63"/>
      <c r="K862" s="64"/>
      <c r="L862" s="90" t="str">
        <f t="shared" si="71"/>
        <v/>
      </c>
      <c r="M862" s="66"/>
      <c r="N862" s="63" t="str">
        <f t="shared" si="68"/>
        <v/>
      </c>
      <c r="O862" s="63" t="str">
        <f t="shared" si="69"/>
        <v/>
      </c>
      <c r="P862" s="61" t="str">
        <f t="shared" si="70"/>
        <v/>
      </c>
      <c r="W862" s="90" t="str">
        <f>IF('2. Aanbestedingen'!$B862="","",COUNTIFS('2. Aanbestedingen'!$Q862:$V862,"Toegepast (eis)")+COUNTIFS('2. Aanbestedingen'!$Q862:$V862,"Toegepast (wens)"))</f>
        <v/>
      </c>
      <c r="X862" s="97" t="str">
        <f t="shared" si="67"/>
        <v/>
      </c>
    </row>
    <row r="863" spans="2:24" x14ac:dyDescent="0.2">
      <c r="B863" s="60"/>
      <c r="C863" s="61"/>
      <c r="D863" s="61"/>
      <c r="E863" s="61"/>
      <c r="F863" s="62"/>
      <c r="G863" s="62"/>
      <c r="H863" s="63"/>
      <c r="I863" s="64"/>
      <c r="J863" s="63"/>
      <c r="K863" s="64"/>
      <c r="L863" s="90" t="str">
        <f t="shared" si="71"/>
        <v/>
      </c>
      <c r="M863" s="66"/>
      <c r="N863" s="63" t="str">
        <f t="shared" si="68"/>
        <v/>
      </c>
      <c r="O863" s="63" t="str">
        <f t="shared" si="69"/>
        <v/>
      </c>
      <c r="P863" s="61" t="str">
        <f t="shared" si="70"/>
        <v/>
      </c>
      <c r="W863" s="90" t="str">
        <f>IF('2. Aanbestedingen'!$B863="","",COUNTIFS('2. Aanbestedingen'!$Q863:$V863,"Toegepast (eis)")+COUNTIFS('2. Aanbestedingen'!$Q863:$V863,"Toegepast (wens)"))</f>
        <v/>
      </c>
      <c r="X863" s="97" t="str">
        <f t="shared" si="67"/>
        <v/>
      </c>
    </row>
    <row r="864" spans="2:24" x14ac:dyDescent="0.2">
      <c r="B864" s="60"/>
      <c r="C864" s="61"/>
      <c r="D864" s="61"/>
      <c r="E864" s="61"/>
      <c r="F864" s="62"/>
      <c r="G864" s="62"/>
      <c r="H864" s="63"/>
      <c r="I864" s="64"/>
      <c r="J864" s="63"/>
      <c r="K864" s="64"/>
      <c r="L864" s="90" t="str">
        <f t="shared" si="71"/>
        <v/>
      </c>
      <c r="M864" s="66"/>
      <c r="N864" s="63" t="str">
        <f t="shared" si="68"/>
        <v/>
      </c>
      <c r="O864" s="63" t="str">
        <f t="shared" si="69"/>
        <v/>
      </c>
      <c r="P864" s="61" t="str">
        <f t="shared" si="70"/>
        <v/>
      </c>
      <c r="W864" s="90" t="str">
        <f>IF('2. Aanbestedingen'!$B864="","",COUNTIFS('2. Aanbestedingen'!$Q864:$V864,"Toegepast (eis)")+COUNTIFS('2. Aanbestedingen'!$Q864:$V864,"Toegepast (wens)"))</f>
        <v/>
      </c>
      <c r="X864" s="97" t="str">
        <f t="shared" si="67"/>
        <v/>
      </c>
    </row>
    <row r="865" spans="2:24" x14ac:dyDescent="0.2">
      <c r="B865" s="60"/>
      <c r="C865" s="61"/>
      <c r="D865" s="61"/>
      <c r="E865" s="61"/>
      <c r="F865" s="62"/>
      <c r="G865" s="62"/>
      <c r="H865" s="63"/>
      <c r="I865" s="64"/>
      <c r="J865" s="63"/>
      <c r="K865" s="64"/>
      <c r="L865" s="90" t="str">
        <f t="shared" si="71"/>
        <v/>
      </c>
      <c r="M865" s="66"/>
      <c r="N865" s="63" t="str">
        <f t="shared" si="68"/>
        <v/>
      </c>
      <c r="O865" s="63" t="str">
        <f t="shared" si="69"/>
        <v/>
      </c>
      <c r="P865" s="61" t="str">
        <f t="shared" si="70"/>
        <v/>
      </c>
      <c r="W865" s="90" t="str">
        <f>IF('2. Aanbestedingen'!$B865="","",COUNTIFS('2. Aanbestedingen'!$Q865:$V865,"Toegepast (eis)")+COUNTIFS('2. Aanbestedingen'!$Q865:$V865,"Toegepast (wens)"))</f>
        <v/>
      </c>
      <c r="X865" s="97" t="str">
        <f t="shared" si="67"/>
        <v/>
      </c>
    </row>
    <row r="866" spans="2:24" x14ac:dyDescent="0.2">
      <c r="B866" s="60"/>
      <c r="C866" s="61"/>
      <c r="D866" s="61"/>
      <c r="E866" s="61"/>
      <c r="F866" s="62"/>
      <c r="G866" s="62"/>
      <c r="H866" s="63"/>
      <c r="I866" s="64"/>
      <c r="J866" s="63"/>
      <c r="K866" s="64"/>
      <c r="L866" s="90" t="str">
        <f t="shared" si="71"/>
        <v/>
      </c>
      <c r="M866" s="66"/>
      <c r="N866" s="63" t="str">
        <f t="shared" si="68"/>
        <v/>
      </c>
      <c r="O866" s="63" t="str">
        <f t="shared" si="69"/>
        <v/>
      </c>
      <c r="P866" s="61" t="str">
        <f t="shared" si="70"/>
        <v/>
      </c>
      <c r="W866" s="90" t="str">
        <f>IF('2. Aanbestedingen'!$B866="","",COUNTIFS('2. Aanbestedingen'!$Q866:$V866,"Toegepast (eis)")+COUNTIFS('2. Aanbestedingen'!$Q866:$V866,"Toegepast (wens)"))</f>
        <v/>
      </c>
      <c r="X866" s="97" t="str">
        <f t="shared" si="67"/>
        <v/>
      </c>
    </row>
    <row r="867" spans="2:24" x14ac:dyDescent="0.2">
      <c r="B867" s="60"/>
      <c r="C867" s="61"/>
      <c r="D867" s="61"/>
      <c r="E867" s="61"/>
      <c r="F867" s="62"/>
      <c r="G867" s="62"/>
      <c r="H867" s="63"/>
      <c r="I867" s="64"/>
      <c r="J867" s="63"/>
      <c r="K867" s="64"/>
      <c r="L867" s="90" t="str">
        <f t="shared" si="71"/>
        <v/>
      </c>
      <c r="M867" s="66"/>
      <c r="N867" s="63" t="str">
        <f t="shared" si="68"/>
        <v/>
      </c>
      <c r="O867" s="63" t="str">
        <f t="shared" si="69"/>
        <v/>
      </c>
      <c r="P867" s="61" t="str">
        <f t="shared" si="70"/>
        <v/>
      </c>
      <c r="W867" s="90" t="str">
        <f>IF('2. Aanbestedingen'!$B867="","",COUNTIFS('2. Aanbestedingen'!$Q867:$V867,"Toegepast (eis)")+COUNTIFS('2. Aanbestedingen'!$Q867:$V867,"Toegepast (wens)"))</f>
        <v/>
      </c>
      <c r="X867" s="97" t="str">
        <f t="shared" si="67"/>
        <v/>
      </c>
    </row>
    <row r="868" spans="2:24" x14ac:dyDescent="0.2">
      <c r="B868" s="60"/>
      <c r="C868" s="61"/>
      <c r="D868" s="61"/>
      <c r="E868" s="61"/>
      <c r="F868" s="62"/>
      <c r="G868" s="62"/>
      <c r="H868" s="63"/>
      <c r="I868" s="64"/>
      <c r="J868" s="63"/>
      <c r="K868" s="64"/>
      <c r="L868" s="90" t="str">
        <f t="shared" si="71"/>
        <v/>
      </c>
      <c r="M868" s="66"/>
      <c r="N868" s="63" t="str">
        <f t="shared" si="68"/>
        <v/>
      </c>
      <c r="O868" s="63" t="str">
        <f t="shared" si="69"/>
        <v/>
      </c>
      <c r="P868" s="61" t="str">
        <f t="shared" si="70"/>
        <v/>
      </c>
      <c r="W868" s="90" t="str">
        <f>IF('2. Aanbestedingen'!$B868="","",COUNTIFS('2. Aanbestedingen'!$Q868:$V868,"Toegepast (eis)")+COUNTIFS('2. Aanbestedingen'!$Q868:$V868,"Toegepast (wens)"))</f>
        <v/>
      </c>
      <c r="X868" s="97" t="str">
        <f t="shared" si="67"/>
        <v/>
      </c>
    </row>
    <row r="869" spans="2:24" x14ac:dyDescent="0.2">
      <c r="B869" s="60"/>
      <c r="C869" s="61"/>
      <c r="D869" s="61"/>
      <c r="E869" s="61"/>
      <c r="F869" s="62"/>
      <c r="G869" s="62"/>
      <c r="H869" s="63"/>
      <c r="I869" s="64"/>
      <c r="J869" s="63"/>
      <c r="K869" s="64"/>
      <c r="L869" s="90" t="str">
        <f t="shared" si="71"/>
        <v/>
      </c>
      <c r="M869" s="66"/>
      <c r="N869" s="63" t="str">
        <f t="shared" si="68"/>
        <v/>
      </c>
      <c r="O869" s="63" t="str">
        <f t="shared" si="69"/>
        <v/>
      </c>
      <c r="P869" s="61" t="str">
        <f t="shared" si="70"/>
        <v/>
      </c>
      <c r="W869" s="90" t="str">
        <f>IF('2. Aanbestedingen'!$B869="","",COUNTIFS('2. Aanbestedingen'!$Q869:$V869,"Toegepast (eis)")+COUNTIFS('2. Aanbestedingen'!$Q869:$V869,"Toegepast (wens)"))</f>
        <v/>
      </c>
      <c r="X869" s="97" t="str">
        <f t="shared" si="67"/>
        <v/>
      </c>
    </row>
    <row r="870" spans="2:24" x14ac:dyDescent="0.2">
      <c r="B870" s="60"/>
      <c r="C870" s="61"/>
      <c r="D870" s="61"/>
      <c r="E870" s="61"/>
      <c r="F870" s="62"/>
      <c r="G870" s="62"/>
      <c r="H870" s="63"/>
      <c r="I870" s="64"/>
      <c r="J870" s="63"/>
      <c r="K870" s="64"/>
      <c r="L870" s="90" t="str">
        <f t="shared" si="71"/>
        <v/>
      </c>
      <c r="M870" s="66"/>
      <c r="N870" s="63" t="str">
        <f t="shared" si="68"/>
        <v/>
      </c>
      <c r="O870" s="63" t="str">
        <f t="shared" si="69"/>
        <v/>
      </c>
      <c r="P870" s="61" t="str">
        <f t="shared" si="70"/>
        <v/>
      </c>
      <c r="W870" s="90" t="str">
        <f>IF('2. Aanbestedingen'!$B870="","",COUNTIFS('2. Aanbestedingen'!$Q870:$V870,"Toegepast (eis)")+COUNTIFS('2. Aanbestedingen'!$Q870:$V870,"Toegepast (wens)"))</f>
        <v/>
      </c>
      <c r="X870" s="97" t="str">
        <f t="shared" si="67"/>
        <v/>
      </c>
    </row>
    <row r="871" spans="2:24" x14ac:dyDescent="0.2">
      <c r="B871" s="60"/>
      <c r="C871" s="61"/>
      <c r="D871" s="61"/>
      <c r="E871" s="61"/>
      <c r="F871" s="62"/>
      <c r="G871" s="62"/>
      <c r="H871" s="63"/>
      <c r="I871" s="64"/>
      <c r="J871" s="63"/>
      <c r="K871" s="64"/>
      <c r="L871" s="90" t="str">
        <f t="shared" si="71"/>
        <v/>
      </c>
      <c r="M871" s="66"/>
      <c r="N871" s="63" t="str">
        <f t="shared" si="68"/>
        <v/>
      </c>
      <c r="O871" s="63" t="str">
        <f t="shared" si="69"/>
        <v/>
      </c>
      <c r="P871" s="61" t="str">
        <f t="shared" si="70"/>
        <v/>
      </c>
      <c r="W871" s="90" t="str">
        <f>IF('2. Aanbestedingen'!$B871="","",COUNTIFS('2. Aanbestedingen'!$Q871:$V871,"Toegepast (eis)")+COUNTIFS('2. Aanbestedingen'!$Q871:$V871,"Toegepast (wens)"))</f>
        <v/>
      </c>
      <c r="X871" s="97" t="str">
        <f t="shared" si="67"/>
        <v/>
      </c>
    </row>
    <row r="872" spans="2:24" x14ac:dyDescent="0.2">
      <c r="B872" s="60"/>
      <c r="C872" s="61"/>
      <c r="D872" s="61"/>
      <c r="E872" s="61"/>
      <c r="F872" s="62"/>
      <c r="G872" s="62"/>
      <c r="H872" s="63"/>
      <c r="I872" s="64"/>
      <c r="J872" s="63"/>
      <c r="K872" s="64"/>
      <c r="L872" s="90" t="str">
        <f t="shared" si="71"/>
        <v/>
      </c>
      <c r="M872" s="66"/>
      <c r="N872" s="63" t="str">
        <f t="shared" si="68"/>
        <v/>
      </c>
      <c r="O872" s="63" t="str">
        <f t="shared" si="69"/>
        <v/>
      </c>
      <c r="P872" s="61" t="str">
        <f t="shared" si="70"/>
        <v/>
      </c>
      <c r="W872" s="90" t="str">
        <f>IF('2. Aanbestedingen'!$B872="","",COUNTIFS('2. Aanbestedingen'!$Q872:$V872,"Toegepast (eis)")+COUNTIFS('2. Aanbestedingen'!$Q872:$V872,"Toegepast (wens)"))</f>
        <v/>
      </c>
      <c r="X872" s="97" t="str">
        <f t="shared" si="67"/>
        <v/>
      </c>
    </row>
    <row r="873" spans="2:24" x14ac:dyDescent="0.2">
      <c r="B873" s="60"/>
      <c r="C873" s="61"/>
      <c r="D873" s="61"/>
      <c r="E873" s="61"/>
      <c r="F873" s="62"/>
      <c r="G873" s="62"/>
      <c r="H873" s="63"/>
      <c r="I873" s="64"/>
      <c r="J873" s="63"/>
      <c r="K873" s="64"/>
      <c r="L873" s="90" t="str">
        <f t="shared" si="71"/>
        <v/>
      </c>
      <c r="M873" s="66"/>
      <c r="N873" s="63" t="str">
        <f t="shared" si="68"/>
        <v/>
      </c>
      <c r="O873" s="63" t="str">
        <f t="shared" si="69"/>
        <v/>
      </c>
      <c r="P873" s="61" t="str">
        <f t="shared" si="70"/>
        <v/>
      </c>
      <c r="W873" s="90" t="str">
        <f>IF('2. Aanbestedingen'!$B873="","",COUNTIFS('2. Aanbestedingen'!$Q873:$V873,"Toegepast (eis)")+COUNTIFS('2. Aanbestedingen'!$Q873:$V873,"Toegepast (wens)"))</f>
        <v/>
      </c>
      <c r="X873" s="97" t="str">
        <f t="shared" si="67"/>
        <v/>
      </c>
    </row>
    <row r="874" spans="2:24" x14ac:dyDescent="0.2">
      <c r="B874" s="60"/>
      <c r="C874" s="61"/>
      <c r="D874" s="61"/>
      <c r="E874" s="61"/>
      <c r="F874" s="62"/>
      <c r="G874" s="62"/>
      <c r="H874" s="63"/>
      <c r="I874" s="64"/>
      <c r="J874" s="63"/>
      <c r="K874" s="64"/>
      <c r="L874" s="90" t="str">
        <f t="shared" si="71"/>
        <v/>
      </c>
      <c r="M874" s="66"/>
      <c r="N874" s="63" t="str">
        <f t="shared" si="68"/>
        <v/>
      </c>
      <c r="O874" s="63" t="str">
        <f t="shared" si="69"/>
        <v/>
      </c>
      <c r="P874" s="61" t="str">
        <f t="shared" si="70"/>
        <v/>
      </c>
      <c r="W874" s="90" t="str">
        <f>IF('2. Aanbestedingen'!$B874="","",COUNTIFS('2. Aanbestedingen'!$Q874:$V874,"Toegepast (eis)")+COUNTIFS('2. Aanbestedingen'!$Q874:$V874,"Toegepast (wens)"))</f>
        <v/>
      </c>
      <c r="X874" s="97" t="str">
        <f t="shared" si="67"/>
        <v/>
      </c>
    </row>
    <row r="875" spans="2:24" x14ac:dyDescent="0.2">
      <c r="B875" s="60"/>
      <c r="C875" s="61"/>
      <c r="D875" s="61"/>
      <c r="E875" s="61"/>
      <c r="F875" s="62"/>
      <c r="G875" s="62"/>
      <c r="H875" s="63"/>
      <c r="I875" s="64"/>
      <c r="J875" s="63"/>
      <c r="K875" s="64"/>
      <c r="L875" s="90" t="str">
        <f t="shared" si="71"/>
        <v/>
      </c>
      <c r="M875" s="66"/>
      <c r="N875" s="63" t="str">
        <f t="shared" si="68"/>
        <v/>
      </c>
      <c r="O875" s="63" t="str">
        <f t="shared" si="69"/>
        <v/>
      </c>
      <c r="P875" s="61" t="str">
        <f t="shared" si="70"/>
        <v/>
      </c>
      <c r="W875" s="90" t="str">
        <f>IF('2. Aanbestedingen'!$B875="","",COUNTIFS('2. Aanbestedingen'!$Q875:$V875,"Toegepast (eis)")+COUNTIFS('2. Aanbestedingen'!$Q875:$V875,"Toegepast (wens)"))</f>
        <v/>
      </c>
      <c r="X875" s="97" t="str">
        <f t="shared" si="67"/>
        <v/>
      </c>
    </row>
    <row r="876" spans="2:24" x14ac:dyDescent="0.2">
      <c r="B876" s="60"/>
      <c r="C876" s="61"/>
      <c r="D876" s="61"/>
      <c r="E876" s="61"/>
      <c r="F876" s="62"/>
      <c r="G876" s="62"/>
      <c r="H876" s="63"/>
      <c r="I876" s="64"/>
      <c r="J876" s="63"/>
      <c r="K876" s="64"/>
      <c r="L876" s="90" t="str">
        <f t="shared" si="71"/>
        <v/>
      </c>
      <c r="M876" s="66"/>
      <c r="N876" s="63" t="str">
        <f t="shared" si="68"/>
        <v/>
      </c>
      <c r="O876" s="63" t="str">
        <f t="shared" si="69"/>
        <v/>
      </c>
      <c r="P876" s="61" t="str">
        <f t="shared" si="70"/>
        <v/>
      </c>
      <c r="W876" s="90" t="str">
        <f>IF('2. Aanbestedingen'!$B876="","",COUNTIFS('2. Aanbestedingen'!$Q876:$V876,"Toegepast (eis)")+COUNTIFS('2. Aanbestedingen'!$Q876:$V876,"Toegepast (wens)"))</f>
        <v/>
      </c>
      <c r="X876" s="97" t="str">
        <f t="shared" si="67"/>
        <v/>
      </c>
    </row>
    <row r="877" spans="2:24" x14ac:dyDescent="0.2">
      <c r="B877" s="60"/>
      <c r="C877" s="61"/>
      <c r="D877" s="61"/>
      <c r="E877" s="61"/>
      <c r="F877" s="62"/>
      <c r="G877" s="62"/>
      <c r="H877" s="63"/>
      <c r="I877" s="64"/>
      <c r="J877" s="63"/>
      <c r="K877" s="64"/>
      <c r="L877" s="90" t="str">
        <f t="shared" si="71"/>
        <v/>
      </c>
      <c r="M877" s="66"/>
      <c r="N877" s="63" t="str">
        <f t="shared" si="68"/>
        <v/>
      </c>
      <c r="O877" s="63" t="str">
        <f t="shared" si="69"/>
        <v/>
      </c>
      <c r="P877" s="61" t="str">
        <f t="shared" si="70"/>
        <v/>
      </c>
      <c r="W877" s="90" t="str">
        <f>IF('2. Aanbestedingen'!$B877="","",COUNTIFS('2. Aanbestedingen'!$Q877:$V877,"Toegepast (eis)")+COUNTIFS('2. Aanbestedingen'!$Q877:$V877,"Toegepast (wens)"))</f>
        <v/>
      </c>
      <c r="X877" s="97" t="str">
        <f t="shared" si="67"/>
        <v/>
      </c>
    </row>
    <row r="878" spans="2:24" x14ac:dyDescent="0.2">
      <c r="B878" s="60"/>
      <c r="C878" s="61"/>
      <c r="D878" s="61"/>
      <c r="E878" s="61"/>
      <c r="F878" s="62"/>
      <c r="G878" s="62"/>
      <c r="H878" s="63"/>
      <c r="I878" s="64"/>
      <c r="J878" s="63"/>
      <c r="K878" s="64"/>
      <c r="L878" s="90" t="str">
        <f t="shared" si="71"/>
        <v/>
      </c>
      <c r="M878" s="66"/>
      <c r="N878" s="63" t="str">
        <f t="shared" si="68"/>
        <v/>
      </c>
      <c r="O878" s="63" t="str">
        <f t="shared" si="69"/>
        <v/>
      </c>
      <c r="P878" s="61" t="str">
        <f t="shared" si="70"/>
        <v/>
      </c>
      <c r="W878" s="90" t="str">
        <f>IF('2. Aanbestedingen'!$B878="","",COUNTIFS('2. Aanbestedingen'!$Q878:$V878,"Toegepast (eis)")+COUNTIFS('2. Aanbestedingen'!$Q878:$V878,"Toegepast (wens)"))</f>
        <v/>
      </c>
      <c r="X878" s="97" t="str">
        <f t="shared" si="67"/>
        <v/>
      </c>
    </row>
    <row r="879" spans="2:24" x14ac:dyDescent="0.2">
      <c r="B879" s="60"/>
      <c r="C879" s="61"/>
      <c r="D879" s="61"/>
      <c r="E879" s="61"/>
      <c r="F879" s="62"/>
      <c r="G879" s="62"/>
      <c r="H879" s="63"/>
      <c r="I879" s="64"/>
      <c r="J879" s="63"/>
      <c r="K879" s="64"/>
      <c r="L879" s="90" t="str">
        <f t="shared" si="71"/>
        <v/>
      </c>
      <c r="M879" s="66"/>
      <c r="N879" s="63" t="str">
        <f t="shared" si="68"/>
        <v/>
      </c>
      <c r="O879" s="63" t="str">
        <f t="shared" si="69"/>
        <v/>
      </c>
      <c r="P879" s="61" t="str">
        <f t="shared" si="70"/>
        <v/>
      </c>
      <c r="W879" s="90" t="str">
        <f>IF('2. Aanbestedingen'!$B879="","",COUNTIFS('2. Aanbestedingen'!$Q879:$V879,"Toegepast (eis)")+COUNTIFS('2. Aanbestedingen'!$Q879:$V879,"Toegepast (wens)"))</f>
        <v/>
      </c>
      <c r="X879" s="97" t="str">
        <f t="shared" si="67"/>
        <v/>
      </c>
    </row>
    <row r="880" spans="2:24" x14ac:dyDescent="0.2">
      <c r="B880" s="60"/>
      <c r="C880" s="61"/>
      <c r="D880" s="61"/>
      <c r="E880" s="61"/>
      <c r="F880" s="62"/>
      <c r="G880" s="62"/>
      <c r="H880" s="63"/>
      <c r="I880" s="64"/>
      <c r="J880" s="63"/>
      <c r="K880" s="64"/>
      <c r="L880" s="90" t="str">
        <f t="shared" si="71"/>
        <v/>
      </c>
      <c r="M880" s="66"/>
      <c r="N880" s="63" t="str">
        <f t="shared" si="68"/>
        <v/>
      </c>
      <c r="O880" s="63" t="str">
        <f t="shared" si="69"/>
        <v/>
      </c>
      <c r="P880" s="61" t="str">
        <f t="shared" si="70"/>
        <v/>
      </c>
      <c r="W880" s="90" t="str">
        <f>IF('2. Aanbestedingen'!$B880="","",COUNTIFS('2. Aanbestedingen'!$Q880:$V880,"Toegepast (eis)")+COUNTIFS('2. Aanbestedingen'!$Q880:$V880,"Toegepast (wens)"))</f>
        <v/>
      </c>
      <c r="X880" s="97" t="str">
        <f t="shared" si="67"/>
        <v/>
      </c>
    </row>
    <row r="881" spans="2:24" x14ac:dyDescent="0.2">
      <c r="B881" s="60"/>
      <c r="C881" s="61"/>
      <c r="D881" s="61"/>
      <c r="E881" s="61"/>
      <c r="F881" s="62"/>
      <c r="G881" s="62"/>
      <c r="H881" s="63"/>
      <c r="I881" s="64"/>
      <c r="J881" s="63"/>
      <c r="K881" s="64"/>
      <c r="L881" s="90" t="str">
        <f t="shared" si="71"/>
        <v/>
      </c>
      <c r="M881" s="66"/>
      <c r="N881" s="63" t="str">
        <f t="shared" si="68"/>
        <v/>
      </c>
      <c r="O881" s="63" t="str">
        <f t="shared" si="69"/>
        <v/>
      </c>
      <c r="P881" s="61" t="str">
        <f t="shared" si="70"/>
        <v/>
      </c>
      <c r="W881" s="90" t="str">
        <f>IF('2. Aanbestedingen'!$B881="","",COUNTIFS('2. Aanbestedingen'!$Q881:$V881,"Toegepast (eis)")+COUNTIFS('2. Aanbestedingen'!$Q881:$V881,"Toegepast (wens)"))</f>
        <v/>
      </c>
      <c r="X881" s="97" t="str">
        <f t="shared" si="67"/>
        <v/>
      </c>
    </row>
    <row r="882" spans="2:24" x14ac:dyDescent="0.2">
      <c r="B882" s="60"/>
      <c r="C882" s="61"/>
      <c r="D882" s="61"/>
      <c r="E882" s="61"/>
      <c r="F882" s="62"/>
      <c r="G882" s="62"/>
      <c r="H882" s="63"/>
      <c r="I882" s="64"/>
      <c r="J882" s="63"/>
      <c r="K882" s="64"/>
      <c r="L882" s="90" t="str">
        <f t="shared" si="71"/>
        <v/>
      </c>
      <c r="M882" s="66"/>
      <c r="N882" s="63" t="str">
        <f t="shared" si="68"/>
        <v/>
      </c>
      <c r="O882" s="63" t="str">
        <f t="shared" si="69"/>
        <v/>
      </c>
      <c r="P882" s="61" t="str">
        <f t="shared" si="70"/>
        <v/>
      </c>
      <c r="W882" s="90" t="str">
        <f>IF('2. Aanbestedingen'!$B882="","",COUNTIFS('2. Aanbestedingen'!$Q882:$V882,"Toegepast (eis)")+COUNTIFS('2. Aanbestedingen'!$Q882:$V882,"Toegepast (wens)"))</f>
        <v/>
      </c>
      <c r="X882" s="97" t="str">
        <f t="shared" si="67"/>
        <v/>
      </c>
    </row>
    <row r="883" spans="2:24" x14ac:dyDescent="0.2">
      <c r="B883" s="60"/>
      <c r="C883" s="61"/>
      <c r="D883" s="61"/>
      <c r="E883" s="61"/>
      <c r="F883" s="62"/>
      <c r="G883" s="62"/>
      <c r="H883" s="63"/>
      <c r="I883" s="64"/>
      <c r="J883" s="63"/>
      <c r="K883" s="64"/>
      <c r="L883" s="90" t="str">
        <f t="shared" si="71"/>
        <v/>
      </c>
      <c r="M883" s="66"/>
      <c r="N883" s="63" t="str">
        <f t="shared" si="68"/>
        <v/>
      </c>
      <c r="O883" s="63" t="str">
        <f t="shared" si="69"/>
        <v/>
      </c>
      <c r="P883" s="61" t="str">
        <f t="shared" si="70"/>
        <v/>
      </c>
      <c r="W883" s="90" t="str">
        <f>IF('2. Aanbestedingen'!$B883="","",COUNTIFS('2. Aanbestedingen'!$Q883:$V883,"Toegepast (eis)")+COUNTIFS('2. Aanbestedingen'!$Q883:$V883,"Toegepast (wens)"))</f>
        <v/>
      </c>
      <c r="X883" s="97" t="str">
        <f t="shared" si="67"/>
        <v/>
      </c>
    </row>
    <row r="884" spans="2:24" x14ac:dyDescent="0.2">
      <c r="B884" s="60"/>
      <c r="C884" s="61"/>
      <c r="D884" s="61"/>
      <c r="E884" s="61"/>
      <c r="F884" s="62"/>
      <c r="G884" s="62"/>
      <c r="H884" s="63"/>
      <c r="I884" s="64"/>
      <c r="J884" s="63"/>
      <c r="K884" s="64"/>
      <c r="L884" s="90" t="str">
        <f t="shared" si="71"/>
        <v/>
      </c>
      <c r="M884" s="66"/>
      <c r="N884" s="63" t="str">
        <f t="shared" si="68"/>
        <v/>
      </c>
      <c r="O884" s="63" t="str">
        <f t="shared" si="69"/>
        <v/>
      </c>
      <c r="P884" s="61" t="str">
        <f t="shared" si="70"/>
        <v/>
      </c>
      <c r="W884" s="90" t="str">
        <f>IF('2. Aanbestedingen'!$B884="","",COUNTIFS('2. Aanbestedingen'!$Q884:$V884,"Toegepast (eis)")+COUNTIFS('2. Aanbestedingen'!$Q884:$V884,"Toegepast (wens)"))</f>
        <v/>
      </c>
      <c r="X884" s="97" t="str">
        <f t="shared" si="67"/>
        <v/>
      </c>
    </row>
    <row r="885" spans="2:24" x14ac:dyDescent="0.2">
      <c r="B885" s="60"/>
      <c r="C885" s="61"/>
      <c r="D885" s="61"/>
      <c r="E885" s="61"/>
      <c r="F885" s="62"/>
      <c r="G885" s="62"/>
      <c r="H885" s="63"/>
      <c r="I885" s="64"/>
      <c r="J885" s="63"/>
      <c r="K885" s="64"/>
      <c r="L885" s="90" t="str">
        <f t="shared" si="71"/>
        <v/>
      </c>
      <c r="M885" s="66"/>
      <c r="N885" s="63" t="str">
        <f t="shared" si="68"/>
        <v/>
      </c>
      <c r="O885" s="63" t="str">
        <f t="shared" si="69"/>
        <v/>
      </c>
      <c r="P885" s="61" t="str">
        <f t="shared" si="70"/>
        <v/>
      </c>
      <c r="W885" s="90" t="str">
        <f>IF('2. Aanbestedingen'!$B885="","",COUNTIFS('2. Aanbestedingen'!$Q885:$V885,"Toegepast (eis)")+COUNTIFS('2. Aanbestedingen'!$Q885:$V885,"Toegepast (wens)"))</f>
        <v/>
      </c>
      <c r="X885" s="97" t="str">
        <f t="shared" si="67"/>
        <v/>
      </c>
    </row>
    <row r="886" spans="2:24" x14ac:dyDescent="0.2">
      <c r="B886" s="60"/>
      <c r="C886" s="61"/>
      <c r="D886" s="61"/>
      <c r="E886" s="61"/>
      <c r="F886" s="62"/>
      <c r="G886" s="62"/>
      <c r="H886" s="63"/>
      <c r="I886" s="64"/>
      <c r="J886" s="63"/>
      <c r="K886" s="64"/>
      <c r="L886" s="90" t="str">
        <f t="shared" si="71"/>
        <v/>
      </c>
      <c r="M886" s="66"/>
      <c r="N886" s="63" t="str">
        <f t="shared" si="68"/>
        <v/>
      </c>
      <c r="O886" s="63" t="str">
        <f t="shared" si="69"/>
        <v/>
      </c>
      <c r="P886" s="61" t="str">
        <f t="shared" si="70"/>
        <v/>
      </c>
      <c r="W886" s="90" t="str">
        <f>IF('2. Aanbestedingen'!$B886="","",COUNTIFS('2. Aanbestedingen'!$Q886:$V886,"Toegepast (eis)")+COUNTIFS('2. Aanbestedingen'!$Q886:$V886,"Toegepast (wens)"))</f>
        <v/>
      </c>
      <c r="X886" s="97" t="str">
        <f t="shared" si="67"/>
        <v/>
      </c>
    </row>
    <row r="887" spans="2:24" x14ac:dyDescent="0.2">
      <c r="B887" s="60"/>
      <c r="C887" s="61"/>
      <c r="D887" s="61"/>
      <c r="E887" s="61"/>
      <c r="F887" s="62"/>
      <c r="G887" s="62"/>
      <c r="H887" s="63"/>
      <c r="I887" s="64"/>
      <c r="J887" s="63"/>
      <c r="K887" s="64"/>
      <c r="L887" s="90" t="str">
        <f t="shared" si="71"/>
        <v/>
      </c>
      <c r="M887" s="66"/>
      <c r="N887" s="63" t="str">
        <f t="shared" si="68"/>
        <v/>
      </c>
      <c r="O887" s="63" t="str">
        <f t="shared" si="69"/>
        <v/>
      </c>
      <c r="P887" s="61" t="str">
        <f t="shared" si="70"/>
        <v/>
      </c>
      <c r="W887" s="90" t="str">
        <f>IF('2. Aanbestedingen'!$B887="","",COUNTIFS('2. Aanbestedingen'!$Q887:$V887,"Toegepast (eis)")+COUNTIFS('2. Aanbestedingen'!$Q887:$V887,"Toegepast (wens)"))</f>
        <v/>
      </c>
      <c r="X887" s="97" t="str">
        <f t="shared" si="67"/>
        <v/>
      </c>
    </row>
    <row r="888" spans="2:24" x14ac:dyDescent="0.2">
      <c r="B888" s="60"/>
      <c r="C888" s="61"/>
      <c r="D888" s="61"/>
      <c r="E888" s="61"/>
      <c r="F888" s="62"/>
      <c r="G888" s="62"/>
      <c r="H888" s="63"/>
      <c r="I888" s="64"/>
      <c r="J888" s="63"/>
      <c r="K888" s="64"/>
      <c r="L888" s="90" t="str">
        <f t="shared" si="71"/>
        <v/>
      </c>
      <c r="M888" s="66"/>
      <c r="N888" s="63" t="str">
        <f t="shared" si="68"/>
        <v/>
      </c>
      <c r="O888" s="63" t="str">
        <f t="shared" si="69"/>
        <v/>
      </c>
      <c r="P888" s="61" t="str">
        <f t="shared" si="70"/>
        <v/>
      </c>
      <c r="W888" s="90" t="str">
        <f>IF('2. Aanbestedingen'!$B888="","",COUNTIFS('2. Aanbestedingen'!$Q888:$V888,"Toegepast (eis)")+COUNTIFS('2. Aanbestedingen'!$Q888:$V888,"Toegepast (wens)"))</f>
        <v/>
      </c>
      <c r="X888" s="97" t="str">
        <f t="shared" si="67"/>
        <v/>
      </c>
    </row>
    <row r="889" spans="2:24" x14ac:dyDescent="0.2">
      <c r="B889" s="60"/>
      <c r="C889" s="61"/>
      <c r="D889" s="61"/>
      <c r="E889" s="61"/>
      <c r="F889" s="62"/>
      <c r="G889" s="62"/>
      <c r="H889" s="63"/>
      <c r="I889" s="64"/>
      <c r="J889" s="63"/>
      <c r="K889" s="64"/>
      <c r="L889" s="90" t="str">
        <f t="shared" si="71"/>
        <v/>
      </c>
      <c r="M889" s="66"/>
      <c r="N889" s="63" t="str">
        <f t="shared" si="68"/>
        <v/>
      </c>
      <c r="O889" s="63" t="str">
        <f t="shared" si="69"/>
        <v/>
      </c>
      <c r="P889" s="61" t="str">
        <f t="shared" si="70"/>
        <v/>
      </c>
      <c r="W889" s="90" t="str">
        <f>IF('2. Aanbestedingen'!$B889="","",COUNTIFS('2. Aanbestedingen'!$Q889:$V889,"Toegepast (eis)")+COUNTIFS('2. Aanbestedingen'!$Q889:$V889,"Toegepast (wens)"))</f>
        <v/>
      </c>
      <c r="X889" s="97" t="str">
        <f t="shared" si="67"/>
        <v/>
      </c>
    </row>
    <row r="890" spans="2:24" x14ac:dyDescent="0.2">
      <c r="B890" s="60"/>
      <c r="C890" s="61"/>
      <c r="D890" s="61"/>
      <c r="E890" s="61"/>
      <c r="F890" s="62"/>
      <c r="G890" s="62"/>
      <c r="H890" s="63"/>
      <c r="I890" s="64"/>
      <c r="J890" s="63"/>
      <c r="K890" s="64"/>
      <c r="L890" s="90" t="str">
        <f t="shared" si="71"/>
        <v/>
      </c>
      <c r="M890" s="66"/>
      <c r="N890" s="63" t="str">
        <f t="shared" si="68"/>
        <v/>
      </c>
      <c r="O890" s="63" t="str">
        <f t="shared" si="69"/>
        <v/>
      </c>
      <c r="P890" s="61" t="str">
        <f t="shared" si="70"/>
        <v/>
      </c>
      <c r="W890" s="90" t="str">
        <f>IF('2. Aanbestedingen'!$B890="","",COUNTIFS('2. Aanbestedingen'!$Q890:$V890,"Toegepast (eis)")+COUNTIFS('2. Aanbestedingen'!$Q890:$V890,"Toegepast (wens)"))</f>
        <v/>
      </c>
      <c r="X890" s="97" t="str">
        <f t="shared" si="67"/>
        <v/>
      </c>
    </row>
    <row r="891" spans="2:24" x14ac:dyDescent="0.2">
      <c r="B891" s="60"/>
      <c r="C891" s="61"/>
      <c r="D891" s="61"/>
      <c r="E891" s="61"/>
      <c r="F891" s="62"/>
      <c r="G891" s="62"/>
      <c r="H891" s="63"/>
      <c r="I891" s="64"/>
      <c r="J891" s="63"/>
      <c r="K891" s="64"/>
      <c r="L891" s="90" t="str">
        <f t="shared" si="71"/>
        <v/>
      </c>
      <c r="M891" s="66"/>
      <c r="N891" s="63" t="str">
        <f t="shared" si="68"/>
        <v/>
      </c>
      <c r="O891" s="63" t="str">
        <f t="shared" si="69"/>
        <v/>
      </c>
      <c r="P891" s="61" t="str">
        <f t="shared" si="70"/>
        <v/>
      </c>
      <c r="W891" s="90" t="str">
        <f>IF('2. Aanbestedingen'!$B891="","",COUNTIFS('2. Aanbestedingen'!$Q891:$V891,"Toegepast (eis)")+COUNTIFS('2. Aanbestedingen'!$Q891:$V891,"Toegepast (wens)"))</f>
        <v/>
      </c>
      <c r="X891" s="97" t="str">
        <f t="shared" si="67"/>
        <v/>
      </c>
    </row>
    <row r="892" spans="2:24" x14ac:dyDescent="0.2">
      <c r="B892" s="60"/>
      <c r="C892" s="61"/>
      <c r="D892" s="61"/>
      <c r="E892" s="61"/>
      <c r="F892" s="62"/>
      <c r="G892" s="62"/>
      <c r="H892" s="63"/>
      <c r="I892" s="64"/>
      <c r="J892" s="63"/>
      <c r="K892" s="64"/>
      <c r="L892" s="90" t="str">
        <f t="shared" si="71"/>
        <v/>
      </c>
      <c r="M892" s="66"/>
      <c r="N892" s="63" t="str">
        <f t="shared" si="68"/>
        <v/>
      </c>
      <c r="O892" s="63" t="str">
        <f t="shared" si="69"/>
        <v/>
      </c>
      <c r="P892" s="61" t="str">
        <f t="shared" si="70"/>
        <v/>
      </c>
      <c r="W892" s="90" t="str">
        <f>IF('2. Aanbestedingen'!$B892="","",COUNTIFS('2. Aanbestedingen'!$Q892:$V892,"Toegepast (eis)")+COUNTIFS('2. Aanbestedingen'!$Q892:$V892,"Toegepast (wens)"))</f>
        <v/>
      </c>
      <c r="X892" s="97" t="str">
        <f t="shared" si="67"/>
        <v/>
      </c>
    </row>
    <row r="893" spans="2:24" x14ac:dyDescent="0.2">
      <c r="B893" s="60"/>
      <c r="C893" s="61"/>
      <c r="D893" s="61"/>
      <c r="E893" s="61"/>
      <c r="F893" s="62"/>
      <c r="G893" s="62"/>
      <c r="H893" s="63"/>
      <c r="I893" s="64"/>
      <c r="J893" s="63"/>
      <c r="K893" s="64"/>
      <c r="L893" s="90" t="str">
        <f t="shared" si="71"/>
        <v/>
      </c>
      <c r="M893" s="66"/>
      <c r="N893" s="63" t="str">
        <f t="shared" si="68"/>
        <v/>
      </c>
      <c r="O893" s="63" t="str">
        <f t="shared" si="69"/>
        <v/>
      </c>
      <c r="P893" s="61" t="str">
        <f t="shared" si="70"/>
        <v/>
      </c>
      <c r="W893" s="90" t="str">
        <f>IF('2. Aanbestedingen'!$B893="","",COUNTIFS('2. Aanbestedingen'!$Q893:$V893,"Toegepast (eis)")+COUNTIFS('2. Aanbestedingen'!$Q893:$V893,"Toegepast (wens)"))</f>
        <v/>
      </c>
      <c r="X893" s="97" t="str">
        <f t="shared" si="67"/>
        <v/>
      </c>
    </row>
    <row r="894" spans="2:24" x14ac:dyDescent="0.2">
      <c r="B894" s="60"/>
      <c r="C894" s="61"/>
      <c r="D894" s="61"/>
      <c r="E894" s="61"/>
      <c r="F894" s="62"/>
      <c r="G894" s="62"/>
      <c r="H894" s="63"/>
      <c r="I894" s="64"/>
      <c r="J894" s="63"/>
      <c r="K894" s="64"/>
      <c r="L894" s="90" t="str">
        <f t="shared" si="71"/>
        <v/>
      </c>
      <c r="M894" s="66"/>
      <c r="N894" s="63" t="str">
        <f t="shared" si="68"/>
        <v/>
      </c>
      <c r="O894" s="63" t="str">
        <f t="shared" si="69"/>
        <v/>
      </c>
      <c r="P894" s="61" t="str">
        <f t="shared" si="70"/>
        <v/>
      </c>
      <c r="W894" s="90" t="str">
        <f>IF('2. Aanbestedingen'!$B894="","",COUNTIFS('2. Aanbestedingen'!$Q894:$V894,"Toegepast (eis)")+COUNTIFS('2. Aanbestedingen'!$Q894:$V894,"Toegepast (wens)"))</f>
        <v/>
      </c>
      <c r="X894" s="97" t="str">
        <f t="shared" si="67"/>
        <v/>
      </c>
    </row>
    <row r="895" spans="2:24" x14ac:dyDescent="0.2">
      <c r="B895" s="60"/>
      <c r="C895" s="61"/>
      <c r="D895" s="61"/>
      <c r="E895" s="61"/>
      <c r="F895" s="62"/>
      <c r="G895" s="62"/>
      <c r="H895" s="63"/>
      <c r="I895" s="64"/>
      <c r="J895" s="63"/>
      <c r="K895" s="64"/>
      <c r="L895" s="90" t="str">
        <f t="shared" si="71"/>
        <v/>
      </c>
      <c r="M895" s="66"/>
      <c r="N895" s="63" t="str">
        <f t="shared" si="68"/>
        <v/>
      </c>
      <c r="O895" s="63" t="str">
        <f t="shared" si="69"/>
        <v/>
      </c>
      <c r="P895" s="61" t="str">
        <f t="shared" si="70"/>
        <v/>
      </c>
      <c r="W895" s="90" t="str">
        <f>IF('2. Aanbestedingen'!$B895="","",COUNTIFS('2. Aanbestedingen'!$Q895:$V895,"Toegepast (eis)")+COUNTIFS('2. Aanbestedingen'!$Q895:$V895,"Toegepast (wens)"))</f>
        <v/>
      </c>
      <c r="X895" s="97" t="str">
        <f t="shared" si="67"/>
        <v/>
      </c>
    </row>
    <row r="896" spans="2:24" x14ac:dyDescent="0.2">
      <c r="B896" s="60"/>
      <c r="C896" s="61"/>
      <c r="D896" s="61"/>
      <c r="E896" s="61"/>
      <c r="F896" s="62"/>
      <c r="G896" s="62"/>
      <c r="H896" s="63"/>
      <c r="I896" s="64"/>
      <c r="J896" s="63"/>
      <c r="K896" s="64"/>
      <c r="L896" s="90" t="str">
        <f t="shared" si="71"/>
        <v/>
      </c>
      <c r="M896" s="66"/>
      <c r="N896" s="63" t="str">
        <f t="shared" si="68"/>
        <v/>
      </c>
      <c r="O896" s="63" t="str">
        <f t="shared" si="69"/>
        <v/>
      </c>
      <c r="P896" s="61" t="str">
        <f t="shared" si="70"/>
        <v/>
      </c>
      <c r="W896" s="90" t="str">
        <f>IF('2. Aanbestedingen'!$B896="","",COUNTIFS('2. Aanbestedingen'!$Q896:$V896,"Toegepast (eis)")+COUNTIFS('2. Aanbestedingen'!$Q896:$V896,"Toegepast (wens)"))</f>
        <v/>
      </c>
      <c r="X896" s="97" t="str">
        <f t="shared" si="67"/>
        <v/>
      </c>
    </row>
    <row r="897" spans="2:24" x14ac:dyDescent="0.2">
      <c r="B897" s="60"/>
      <c r="C897" s="61"/>
      <c r="D897" s="61"/>
      <c r="E897" s="61"/>
      <c r="F897" s="62"/>
      <c r="G897" s="62"/>
      <c r="H897" s="63"/>
      <c r="I897" s="64"/>
      <c r="J897" s="63"/>
      <c r="K897" s="64"/>
      <c r="L897" s="90" t="str">
        <f t="shared" si="71"/>
        <v/>
      </c>
      <c r="M897" s="66"/>
      <c r="N897" s="63" t="str">
        <f t="shared" si="68"/>
        <v/>
      </c>
      <c r="O897" s="63" t="str">
        <f t="shared" si="69"/>
        <v/>
      </c>
      <c r="P897" s="61" t="str">
        <f t="shared" si="70"/>
        <v/>
      </c>
      <c r="W897" s="90" t="str">
        <f>IF('2. Aanbestedingen'!$B897="","",COUNTIFS('2. Aanbestedingen'!$Q897:$V897,"Toegepast (eis)")+COUNTIFS('2. Aanbestedingen'!$Q897:$V897,"Toegepast (wens)"))</f>
        <v/>
      </c>
      <c r="X897" s="97" t="str">
        <f t="shared" si="67"/>
        <v/>
      </c>
    </row>
    <row r="898" spans="2:24" x14ac:dyDescent="0.2">
      <c r="B898" s="60"/>
      <c r="C898" s="61"/>
      <c r="D898" s="61"/>
      <c r="E898" s="61"/>
      <c r="F898" s="62"/>
      <c r="G898" s="62"/>
      <c r="H898" s="63"/>
      <c r="I898" s="64"/>
      <c r="J898" s="63"/>
      <c r="K898" s="64"/>
      <c r="L898" s="90" t="str">
        <f t="shared" si="71"/>
        <v/>
      </c>
      <c r="M898" s="66"/>
      <c r="N898" s="63" t="str">
        <f t="shared" si="68"/>
        <v/>
      </c>
      <c r="O898" s="63" t="str">
        <f t="shared" si="69"/>
        <v/>
      </c>
      <c r="P898" s="61" t="str">
        <f t="shared" si="70"/>
        <v/>
      </c>
      <c r="W898" s="90" t="str">
        <f>IF('2. Aanbestedingen'!$B898="","",COUNTIFS('2. Aanbestedingen'!$Q898:$V898,"Toegepast (eis)")+COUNTIFS('2. Aanbestedingen'!$Q898:$V898,"Toegepast (wens)"))</f>
        <v/>
      </c>
      <c r="X898" s="97" t="str">
        <f t="shared" si="67"/>
        <v/>
      </c>
    </row>
    <row r="899" spans="2:24" x14ac:dyDescent="0.2">
      <c r="B899" s="60"/>
      <c r="C899" s="61"/>
      <c r="D899" s="61"/>
      <c r="E899" s="61"/>
      <c r="F899" s="62"/>
      <c r="G899" s="62"/>
      <c r="H899" s="63"/>
      <c r="I899" s="64"/>
      <c r="J899" s="63"/>
      <c r="K899" s="64"/>
      <c r="L899" s="90" t="str">
        <f t="shared" si="71"/>
        <v/>
      </c>
      <c r="M899" s="66"/>
      <c r="N899" s="63" t="str">
        <f t="shared" si="68"/>
        <v/>
      </c>
      <c r="O899" s="63" t="str">
        <f t="shared" si="69"/>
        <v/>
      </c>
      <c r="P899" s="61" t="str">
        <f t="shared" si="70"/>
        <v/>
      </c>
      <c r="W899" s="90" t="str">
        <f>IF('2. Aanbestedingen'!$B899="","",COUNTIFS('2. Aanbestedingen'!$Q899:$V899,"Toegepast (eis)")+COUNTIFS('2. Aanbestedingen'!$Q899:$V899,"Toegepast (wens)"))</f>
        <v/>
      </c>
      <c r="X899" s="97" t="str">
        <f t="shared" si="67"/>
        <v/>
      </c>
    </row>
    <row r="900" spans="2:24" x14ac:dyDescent="0.2">
      <c r="B900" s="60"/>
      <c r="C900" s="61"/>
      <c r="D900" s="61"/>
      <c r="E900" s="61"/>
      <c r="F900" s="62"/>
      <c r="G900" s="62"/>
      <c r="H900" s="63"/>
      <c r="I900" s="64"/>
      <c r="J900" s="63"/>
      <c r="K900" s="64"/>
      <c r="L900" s="90" t="str">
        <f t="shared" si="71"/>
        <v/>
      </c>
      <c r="M900" s="66"/>
      <c r="N900" s="63" t="str">
        <f t="shared" si="68"/>
        <v/>
      </c>
      <c r="O900" s="63" t="str">
        <f t="shared" si="69"/>
        <v/>
      </c>
      <c r="P900" s="61" t="str">
        <f t="shared" si="70"/>
        <v/>
      </c>
      <c r="W900" s="90" t="str">
        <f>IF('2. Aanbestedingen'!$B900="","",COUNTIFS('2. Aanbestedingen'!$Q900:$V900,"Toegepast (eis)")+COUNTIFS('2. Aanbestedingen'!$Q900:$V900,"Toegepast (wens)"))</f>
        <v/>
      </c>
      <c r="X900" s="97" t="str">
        <f t="shared" si="67"/>
        <v/>
      </c>
    </row>
    <row r="901" spans="2:24" x14ac:dyDescent="0.2">
      <c r="B901" s="60"/>
      <c r="C901" s="61"/>
      <c r="D901" s="61"/>
      <c r="E901" s="61"/>
      <c r="F901" s="62"/>
      <c r="G901" s="62"/>
      <c r="H901" s="63"/>
      <c r="I901" s="64"/>
      <c r="J901" s="63"/>
      <c r="K901" s="64"/>
      <c r="L901" s="90" t="str">
        <f t="shared" si="71"/>
        <v/>
      </c>
      <c r="M901" s="66"/>
      <c r="N901" s="63" t="str">
        <f t="shared" si="68"/>
        <v/>
      </c>
      <c r="O901" s="63" t="str">
        <f t="shared" si="69"/>
        <v/>
      </c>
      <c r="P901" s="61" t="str">
        <f t="shared" si="70"/>
        <v/>
      </c>
      <c r="W901" s="90" t="str">
        <f>IF('2. Aanbestedingen'!$B901="","",COUNTIFS('2. Aanbestedingen'!$Q901:$V901,"Toegepast (eis)")+COUNTIFS('2. Aanbestedingen'!$Q901:$V901,"Toegepast (wens)"))</f>
        <v/>
      </c>
      <c r="X901" s="97" t="str">
        <f t="shared" ref="X901:X964" si="72">IF(W901&lt;&gt;"",W901/L901,"")</f>
        <v/>
      </c>
    </row>
    <row r="902" spans="2:24" x14ac:dyDescent="0.2">
      <c r="B902" s="60"/>
      <c r="C902" s="61"/>
      <c r="D902" s="61"/>
      <c r="E902" s="61"/>
      <c r="F902" s="62"/>
      <c r="G902" s="62"/>
      <c r="H902" s="63"/>
      <c r="I902" s="64"/>
      <c r="J902" s="63"/>
      <c r="K902" s="64"/>
      <c r="L902" s="90" t="str">
        <f t="shared" si="71"/>
        <v/>
      </c>
      <c r="M902" s="66"/>
      <c r="N902" s="63" t="str">
        <f t="shared" si="68"/>
        <v/>
      </c>
      <c r="O902" s="63" t="str">
        <f t="shared" si="69"/>
        <v/>
      </c>
      <c r="P902" s="61" t="str">
        <f t="shared" si="70"/>
        <v/>
      </c>
      <c r="W902" s="90" t="str">
        <f>IF('2. Aanbestedingen'!$B902="","",COUNTIFS('2. Aanbestedingen'!$Q902:$V902,"Toegepast (eis)")+COUNTIFS('2. Aanbestedingen'!$Q902:$V902,"Toegepast (wens)"))</f>
        <v/>
      </c>
      <c r="X902" s="97" t="str">
        <f t="shared" si="72"/>
        <v/>
      </c>
    </row>
    <row r="903" spans="2:24" x14ac:dyDescent="0.2">
      <c r="B903" s="60"/>
      <c r="C903" s="61"/>
      <c r="D903" s="61"/>
      <c r="E903" s="61"/>
      <c r="F903" s="62"/>
      <c r="G903" s="62"/>
      <c r="H903" s="63"/>
      <c r="I903" s="64"/>
      <c r="J903" s="63"/>
      <c r="K903" s="64"/>
      <c r="L903" s="90" t="str">
        <f t="shared" si="71"/>
        <v/>
      </c>
      <c r="M903" s="66"/>
      <c r="N903" s="63" t="str">
        <f t="shared" ref="N903:N966" si="73">IF(B903&lt;&gt;"",B903,"")</f>
        <v/>
      </c>
      <c r="O903" s="63" t="str">
        <f t="shared" ref="O903:O966" si="74">IF(C903&lt;&gt;"",C903,"")</f>
        <v/>
      </c>
      <c r="P903" s="61" t="str">
        <f t="shared" ref="P903:P966" si="75">IF(E903&lt;&gt;"",E903,"")</f>
        <v/>
      </c>
      <c r="W903" s="90" t="str">
        <f>IF('2. Aanbestedingen'!$B903="","",COUNTIFS('2. Aanbestedingen'!$Q903:$V903,"Toegepast (eis)")+COUNTIFS('2. Aanbestedingen'!$Q903:$V903,"Toegepast (wens)"))</f>
        <v/>
      </c>
      <c r="X903" s="97" t="str">
        <f t="shared" si="72"/>
        <v/>
      </c>
    </row>
    <row r="904" spans="2:24" x14ac:dyDescent="0.2">
      <c r="B904" s="60"/>
      <c r="C904" s="61"/>
      <c r="D904" s="61"/>
      <c r="E904" s="61"/>
      <c r="F904" s="62"/>
      <c r="G904" s="62"/>
      <c r="H904" s="63"/>
      <c r="I904" s="64"/>
      <c r="J904" s="63"/>
      <c r="K904" s="64"/>
      <c r="L904" s="90" t="str">
        <f t="shared" si="71"/>
        <v/>
      </c>
      <c r="M904" s="66"/>
      <c r="N904" s="63" t="str">
        <f t="shared" si="73"/>
        <v/>
      </c>
      <c r="O904" s="63" t="str">
        <f t="shared" si="74"/>
        <v/>
      </c>
      <c r="P904" s="61" t="str">
        <f t="shared" si="75"/>
        <v/>
      </c>
      <c r="W904" s="90" t="str">
        <f>IF('2. Aanbestedingen'!$B904="","",COUNTIFS('2. Aanbestedingen'!$Q904:$V904,"Toegepast (eis)")+COUNTIFS('2. Aanbestedingen'!$Q904:$V904,"Toegepast (wens)"))</f>
        <v/>
      </c>
      <c r="X904" s="97" t="str">
        <f t="shared" si="72"/>
        <v/>
      </c>
    </row>
    <row r="905" spans="2:24" x14ac:dyDescent="0.2">
      <c r="B905" s="60"/>
      <c r="C905" s="61"/>
      <c r="D905" s="61"/>
      <c r="E905" s="61"/>
      <c r="F905" s="62"/>
      <c r="G905" s="62"/>
      <c r="H905" s="63"/>
      <c r="I905" s="64"/>
      <c r="J905" s="63"/>
      <c r="K905" s="64"/>
      <c r="L905" s="90" t="str">
        <f t="shared" si="71"/>
        <v/>
      </c>
      <c r="M905" s="66"/>
      <c r="N905" s="63" t="str">
        <f t="shared" si="73"/>
        <v/>
      </c>
      <c r="O905" s="63" t="str">
        <f t="shared" si="74"/>
        <v/>
      </c>
      <c r="P905" s="61" t="str">
        <f t="shared" si="75"/>
        <v/>
      </c>
      <c r="W905" s="90" t="str">
        <f>IF('2. Aanbestedingen'!$B905="","",COUNTIFS('2. Aanbestedingen'!$Q905:$V905,"Toegepast (eis)")+COUNTIFS('2. Aanbestedingen'!$Q905:$V905,"Toegepast (wens)"))</f>
        <v/>
      </c>
      <c r="X905" s="97" t="str">
        <f t="shared" si="72"/>
        <v/>
      </c>
    </row>
    <row r="906" spans="2:24" x14ac:dyDescent="0.2">
      <c r="B906" s="60"/>
      <c r="C906" s="61"/>
      <c r="D906" s="61"/>
      <c r="E906" s="61"/>
      <c r="F906" s="62"/>
      <c r="G906" s="62"/>
      <c r="H906" s="63"/>
      <c r="I906" s="64"/>
      <c r="J906" s="63"/>
      <c r="K906" s="64"/>
      <c r="L906" s="90" t="str">
        <f t="shared" si="71"/>
        <v/>
      </c>
      <c r="M906" s="66"/>
      <c r="N906" s="63" t="str">
        <f t="shared" si="73"/>
        <v/>
      </c>
      <c r="O906" s="63" t="str">
        <f t="shared" si="74"/>
        <v/>
      </c>
      <c r="P906" s="61" t="str">
        <f t="shared" si="75"/>
        <v/>
      </c>
      <c r="W906" s="90" t="str">
        <f>IF('2. Aanbestedingen'!$B906="","",COUNTIFS('2. Aanbestedingen'!$Q906:$V906,"Toegepast (eis)")+COUNTIFS('2. Aanbestedingen'!$Q906:$V906,"Toegepast (wens)"))</f>
        <v/>
      </c>
      <c r="X906" s="97" t="str">
        <f t="shared" si="72"/>
        <v/>
      </c>
    </row>
    <row r="907" spans="2:24" x14ac:dyDescent="0.2">
      <c r="B907" s="60"/>
      <c r="C907" s="61"/>
      <c r="D907" s="61"/>
      <c r="E907" s="61"/>
      <c r="F907" s="62"/>
      <c r="G907" s="62"/>
      <c r="H907" s="63"/>
      <c r="I907" s="64"/>
      <c r="J907" s="63"/>
      <c r="K907" s="64"/>
      <c r="L907" s="90" t="str">
        <f t="shared" si="71"/>
        <v/>
      </c>
      <c r="M907" s="66"/>
      <c r="N907" s="63" t="str">
        <f t="shared" si="73"/>
        <v/>
      </c>
      <c r="O907" s="63" t="str">
        <f t="shared" si="74"/>
        <v/>
      </c>
      <c r="P907" s="61" t="str">
        <f t="shared" si="75"/>
        <v/>
      </c>
      <c r="W907" s="90" t="str">
        <f>IF('2. Aanbestedingen'!$B907="","",COUNTIFS('2. Aanbestedingen'!$Q907:$V907,"Toegepast (eis)")+COUNTIFS('2. Aanbestedingen'!$Q907:$V907,"Toegepast (wens)"))</f>
        <v/>
      </c>
      <c r="X907" s="97" t="str">
        <f t="shared" si="72"/>
        <v/>
      </c>
    </row>
    <row r="908" spans="2:24" x14ac:dyDescent="0.2">
      <c r="B908" s="60"/>
      <c r="C908" s="61"/>
      <c r="D908" s="61"/>
      <c r="E908" s="61"/>
      <c r="F908" s="62"/>
      <c r="G908" s="62"/>
      <c r="H908" s="63"/>
      <c r="I908" s="64"/>
      <c r="J908" s="63"/>
      <c r="K908" s="64"/>
      <c r="L908" s="90" t="str">
        <f t="shared" si="71"/>
        <v/>
      </c>
      <c r="M908" s="66"/>
      <c r="N908" s="63" t="str">
        <f t="shared" si="73"/>
        <v/>
      </c>
      <c r="O908" s="63" t="str">
        <f t="shared" si="74"/>
        <v/>
      </c>
      <c r="P908" s="61" t="str">
        <f t="shared" si="75"/>
        <v/>
      </c>
      <c r="W908" s="90" t="str">
        <f>IF('2. Aanbestedingen'!$B908="","",COUNTIFS('2. Aanbestedingen'!$Q908:$V908,"Toegepast (eis)")+COUNTIFS('2. Aanbestedingen'!$Q908:$V908,"Toegepast (wens)"))</f>
        <v/>
      </c>
      <c r="X908" s="97" t="str">
        <f t="shared" si="72"/>
        <v/>
      </c>
    </row>
    <row r="909" spans="2:24" x14ac:dyDescent="0.2">
      <c r="B909" s="60"/>
      <c r="C909" s="61"/>
      <c r="D909" s="61"/>
      <c r="E909" s="61"/>
      <c r="F909" s="62"/>
      <c r="G909" s="62"/>
      <c r="H909" s="63"/>
      <c r="I909" s="64"/>
      <c r="J909" s="63"/>
      <c r="K909" s="64"/>
      <c r="L909" s="90" t="str">
        <f t="shared" si="71"/>
        <v/>
      </c>
      <c r="M909" s="66"/>
      <c r="N909" s="63" t="str">
        <f t="shared" si="73"/>
        <v/>
      </c>
      <c r="O909" s="63" t="str">
        <f t="shared" si="74"/>
        <v/>
      </c>
      <c r="P909" s="61" t="str">
        <f t="shared" si="75"/>
        <v/>
      </c>
      <c r="W909" s="90" t="str">
        <f>IF('2. Aanbestedingen'!$B909="","",COUNTIFS('2. Aanbestedingen'!$Q909:$V909,"Toegepast (eis)")+COUNTIFS('2. Aanbestedingen'!$Q909:$V909,"Toegepast (wens)"))</f>
        <v/>
      </c>
      <c r="X909" s="97" t="str">
        <f t="shared" si="72"/>
        <v/>
      </c>
    </row>
    <row r="910" spans="2:24" x14ac:dyDescent="0.2">
      <c r="B910" s="60"/>
      <c r="C910" s="61"/>
      <c r="D910" s="61"/>
      <c r="E910" s="61"/>
      <c r="F910" s="62"/>
      <c r="G910" s="62"/>
      <c r="H910" s="63"/>
      <c r="I910" s="64"/>
      <c r="J910" s="63"/>
      <c r="K910" s="64"/>
      <c r="L910" s="90" t="str">
        <f t="shared" si="71"/>
        <v/>
      </c>
      <c r="M910" s="66"/>
      <c r="N910" s="63" t="str">
        <f t="shared" si="73"/>
        <v/>
      </c>
      <c r="O910" s="63" t="str">
        <f t="shared" si="74"/>
        <v/>
      </c>
      <c r="P910" s="61" t="str">
        <f t="shared" si="75"/>
        <v/>
      </c>
      <c r="W910" s="90" t="str">
        <f>IF('2. Aanbestedingen'!$B910="","",COUNTIFS('2. Aanbestedingen'!$Q910:$V910,"Toegepast (eis)")+COUNTIFS('2. Aanbestedingen'!$Q910:$V910,"Toegepast (wens)"))</f>
        <v/>
      </c>
      <c r="X910" s="97" t="str">
        <f t="shared" si="72"/>
        <v/>
      </c>
    </row>
    <row r="911" spans="2:24" x14ac:dyDescent="0.2">
      <c r="B911" s="60"/>
      <c r="C911" s="61"/>
      <c r="D911" s="61"/>
      <c r="E911" s="61"/>
      <c r="F911" s="62"/>
      <c r="G911" s="62"/>
      <c r="H911" s="63"/>
      <c r="I911" s="64"/>
      <c r="J911" s="63"/>
      <c r="K911" s="64"/>
      <c r="L911" s="90" t="str">
        <f t="shared" si="71"/>
        <v/>
      </c>
      <c r="M911" s="66"/>
      <c r="N911" s="63" t="str">
        <f t="shared" si="73"/>
        <v/>
      </c>
      <c r="O911" s="63" t="str">
        <f t="shared" si="74"/>
        <v/>
      </c>
      <c r="P911" s="61" t="str">
        <f t="shared" si="75"/>
        <v/>
      </c>
      <c r="W911" s="90" t="str">
        <f>IF('2. Aanbestedingen'!$B911="","",COUNTIFS('2. Aanbestedingen'!$Q911:$V911,"Toegepast (eis)")+COUNTIFS('2. Aanbestedingen'!$Q911:$V911,"Toegepast (wens)"))</f>
        <v/>
      </c>
      <c r="X911" s="97" t="str">
        <f t="shared" si="72"/>
        <v/>
      </c>
    </row>
    <row r="912" spans="2:24" x14ac:dyDescent="0.2">
      <c r="B912" s="60"/>
      <c r="C912" s="61"/>
      <c r="D912" s="61"/>
      <c r="E912" s="61"/>
      <c r="F912" s="62"/>
      <c r="G912" s="62"/>
      <c r="H912" s="63"/>
      <c r="I912" s="64"/>
      <c r="J912" s="63"/>
      <c r="K912" s="64"/>
      <c r="L912" s="90" t="str">
        <f t="shared" si="71"/>
        <v/>
      </c>
      <c r="M912" s="66"/>
      <c r="N912" s="63" t="str">
        <f t="shared" si="73"/>
        <v/>
      </c>
      <c r="O912" s="63" t="str">
        <f t="shared" si="74"/>
        <v/>
      </c>
      <c r="P912" s="61" t="str">
        <f t="shared" si="75"/>
        <v/>
      </c>
      <c r="W912" s="90" t="str">
        <f>IF('2. Aanbestedingen'!$B912="","",COUNTIFS('2. Aanbestedingen'!$Q912:$V912,"Toegepast (eis)")+COUNTIFS('2. Aanbestedingen'!$Q912:$V912,"Toegepast (wens)"))</f>
        <v/>
      </c>
      <c r="X912" s="97" t="str">
        <f t="shared" si="72"/>
        <v/>
      </c>
    </row>
    <row r="913" spans="2:24" x14ac:dyDescent="0.2">
      <c r="B913" s="60"/>
      <c r="C913" s="61"/>
      <c r="D913" s="61"/>
      <c r="E913" s="61"/>
      <c r="F913" s="62"/>
      <c r="G913" s="62"/>
      <c r="H913" s="63"/>
      <c r="I913" s="64"/>
      <c r="J913" s="63"/>
      <c r="K913" s="64"/>
      <c r="L913" s="90" t="str">
        <f t="shared" si="71"/>
        <v/>
      </c>
      <c r="M913" s="66"/>
      <c r="N913" s="63" t="str">
        <f t="shared" si="73"/>
        <v/>
      </c>
      <c r="O913" s="63" t="str">
        <f t="shared" si="74"/>
        <v/>
      </c>
      <c r="P913" s="61" t="str">
        <f t="shared" si="75"/>
        <v/>
      </c>
      <c r="W913" s="90" t="str">
        <f>IF('2. Aanbestedingen'!$B913="","",COUNTIFS('2. Aanbestedingen'!$Q913:$V913,"Toegepast (eis)")+COUNTIFS('2. Aanbestedingen'!$Q913:$V913,"Toegepast (wens)"))</f>
        <v/>
      </c>
      <c r="X913" s="97" t="str">
        <f t="shared" si="72"/>
        <v/>
      </c>
    </row>
    <row r="914" spans="2:24" x14ac:dyDescent="0.2">
      <c r="B914" s="60"/>
      <c r="C914" s="61"/>
      <c r="D914" s="61"/>
      <c r="E914" s="61"/>
      <c r="F914" s="62"/>
      <c r="G914" s="62"/>
      <c r="H914" s="63"/>
      <c r="I914" s="64"/>
      <c r="J914" s="63"/>
      <c r="K914" s="64"/>
      <c r="L914" s="90" t="str">
        <f t="shared" si="71"/>
        <v/>
      </c>
      <c r="M914" s="66"/>
      <c r="N914" s="63" t="str">
        <f t="shared" si="73"/>
        <v/>
      </c>
      <c r="O914" s="63" t="str">
        <f t="shared" si="74"/>
        <v/>
      </c>
      <c r="P914" s="61" t="str">
        <f t="shared" si="75"/>
        <v/>
      </c>
      <c r="W914" s="90" t="str">
        <f>IF('2. Aanbestedingen'!$B914="","",COUNTIFS('2. Aanbestedingen'!$Q914:$V914,"Toegepast (eis)")+COUNTIFS('2. Aanbestedingen'!$Q914:$V914,"Toegepast (wens)"))</f>
        <v/>
      </c>
      <c r="X914" s="97" t="str">
        <f t="shared" si="72"/>
        <v/>
      </c>
    </row>
    <row r="915" spans="2:24" x14ac:dyDescent="0.2">
      <c r="B915" s="60"/>
      <c r="C915" s="61"/>
      <c r="D915" s="61"/>
      <c r="E915" s="61"/>
      <c r="F915" s="62"/>
      <c r="G915" s="62"/>
      <c r="H915" s="63"/>
      <c r="I915" s="64"/>
      <c r="J915" s="63"/>
      <c r="K915" s="64"/>
      <c r="L915" s="90" t="str">
        <f t="shared" si="71"/>
        <v/>
      </c>
      <c r="M915" s="66"/>
      <c r="N915" s="63" t="str">
        <f t="shared" si="73"/>
        <v/>
      </c>
      <c r="O915" s="63" t="str">
        <f t="shared" si="74"/>
        <v/>
      </c>
      <c r="P915" s="61" t="str">
        <f t="shared" si="75"/>
        <v/>
      </c>
      <c r="W915" s="90" t="str">
        <f>IF('2. Aanbestedingen'!$B915="","",COUNTIFS('2. Aanbestedingen'!$Q915:$V915,"Toegepast (eis)")+COUNTIFS('2. Aanbestedingen'!$Q915:$V915,"Toegepast (wens)"))</f>
        <v/>
      </c>
      <c r="X915" s="97" t="str">
        <f t="shared" si="72"/>
        <v/>
      </c>
    </row>
    <row r="916" spans="2:24" x14ac:dyDescent="0.2">
      <c r="B916" s="60"/>
      <c r="C916" s="61"/>
      <c r="D916" s="61"/>
      <c r="E916" s="61"/>
      <c r="F916" s="62"/>
      <c r="G916" s="62"/>
      <c r="H916" s="63"/>
      <c r="I916" s="64"/>
      <c r="J916" s="63"/>
      <c r="K916" s="64"/>
      <c r="L916" s="90" t="str">
        <f t="shared" si="71"/>
        <v/>
      </c>
      <c r="M916" s="66"/>
      <c r="N916" s="63" t="str">
        <f t="shared" si="73"/>
        <v/>
      </c>
      <c r="O916" s="63" t="str">
        <f t="shared" si="74"/>
        <v/>
      </c>
      <c r="P916" s="61" t="str">
        <f t="shared" si="75"/>
        <v/>
      </c>
      <c r="W916" s="90" t="str">
        <f>IF('2. Aanbestedingen'!$B916="","",COUNTIFS('2. Aanbestedingen'!$Q916:$V916,"Toegepast (eis)")+COUNTIFS('2. Aanbestedingen'!$Q916:$V916,"Toegepast (wens)"))</f>
        <v/>
      </c>
      <c r="X916" s="97" t="str">
        <f t="shared" si="72"/>
        <v/>
      </c>
    </row>
    <row r="917" spans="2:24" x14ac:dyDescent="0.2">
      <c r="B917" s="60"/>
      <c r="C917" s="61"/>
      <c r="D917" s="61"/>
      <c r="E917" s="61"/>
      <c r="F917" s="62"/>
      <c r="G917" s="62"/>
      <c r="H917" s="63"/>
      <c r="I917" s="64"/>
      <c r="J917" s="63"/>
      <c r="K917" s="64"/>
      <c r="L917" s="90" t="str">
        <f t="shared" si="71"/>
        <v/>
      </c>
      <c r="M917" s="66"/>
      <c r="N917" s="63" t="str">
        <f t="shared" si="73"/>
        <v/>
      </c>
      <c r="O917" s="63" t="str">
        <f t="shared" si="74"/>
        <v/>
      </c>
      <c r="P917" s="61" t="str">
        <f t="shared" si="75"/>
        <v/>
      </c>
      <c r="W917" s="90" t="str">
        <f>IF('2. Aanbestedingen'!$B917="","",COUNTIFS('2. Aanbestedingen'!$Q917:$V917,"Toegepast (eis)")+COUNTIFS('2. Aanbestedingen'!$Q917:$V917,"Toegepast (wens)"))</f>
        <v/>
      </c>
      <c r="X917" s="97" t="str">
        <f t="shared" si="72"/>
        <v/>
      </c>
    </row>
    <row r="918" spans="2:24" x14ac:dyDescent="0.2">
      <c r="B918" s="60"/>
      <c r="C918" s="61"/>
      <c r="D918" s="61"/>
      <c r="E918" s="61"/>
      <c r="F918" s="62"/>
      <c r="G918" s="62"/>
      <c r="H918" s="63"/>
      <c r="I918" s="64"/>
      <c r="J918" s="63"/>
      <c r="K918" s="64"/>
      <c r="L918" s="90" t="str">
        <f t="shared" ref="L918:L981" si="76">IF(B918="","",COUNTIFS(F918:K918,"Ja"))</f>
        <v/>
      </c>
      <c r="M918" s="66"/>
      <c r="N918" s="63" t="str">
        <f t="shared" si="73"/>
        <v/>
      </c>
      <c r="O918" s="63" t="str">
        <f t="shared" si="74"/>
        <v/>
      </c>
      <c r="P918" s="61" t="str">
        <f t="shared" si="75"/>
        <v/>
      </c>
      <c r="W918" s="90" t="str">
        <f>IF('2. Aanbestedingen'!$B918="","",COUNTIFS('2. Aanbestedingen'!$Q918:$V918,"Toegepast (eis)")+COUNTIFS('2. Aanbestedingen'!$Q918:$V918,"Toegepast (wens)"))</f>
        <v/>
      </c>
      <c r="X918" s="97" t="str">
        <f t="shared" si="72"/>
        <v/>
      </c>
    </row>
    <row r="919" spans="2:24" x14ac:dyDescent="0.2">
      <c r="B919" s="60"/>
      <c r="C919" s="61"/>
      <c r="D919" s="61"/>
      <c r="E919" s="61"/>
      <c r="F919" s="62"/>
      <c r="G919" s="62"/>
      <c r="H919" s="63"/>
      <c r="I919" s="64"/>
      <c r="J919" s="63"/>
      <c r="K919" s="64"/>
      <c r="L919" s="90" t="str">
        <f t="shared" si="76"/>
        <v/>
      </c>
      <c r="M919" s="66"/>
      <c r="N919" s="63" t="str">
        <f t="shared" si="73"/>
        <v/>
      </c>
      <c r="O919" s="63" t="str">
        <f t="shared" si="74"/>
        <v/>
      </c>
      <c r="P919" s="61" t="str">
        <f t="shared" si="75"/>
        <v/>
      </c>
      <c r="W919" s="90" t="str">
        <f>IF('2. Aanbestedingen'!$B919="","",COUNTIFS('2. Aanbestedingen'!$Q919:$V919,"Toegepast (eis)")+COUNTIFS('2. Aanbestedingen'!$Q919:$V919,"Toegepast (wens)"))</f>
        <v/>
      </c>
      <c r="X919" s="97" t="str">
        <f t="shared" si="72"/>
        <v/>
      </c>
    </row>
    <row r="920" spans="2:24" x14ac:dyDescent="0.2">
      <c r="B920" s="60"/>
      <c r="C920" s="61"/>
      <c r="D920" s="61"/>
      <c r="E920" s="61"/>
      <c r="F920" s="62"/>
      <c r="G920" s="62"/>
      <c r="H920" s="63"/>
      <c r="I920" s="64"/>
      <c r="J920" s="63"/>
      <c r="K920" s="64"/>
      <c r="L920" s="90" t="str">
        <f t="shared" si="76"/>
        <v/>
      </c>
      <c r="M920" s="66"/>
      <c r="N920" s="63" t="str">
        <f t="shared" si="73"/>
        <v/>
      </c>
      <c r="O920" s="63" t="str">
        <f t="shared" si="74"/>
        <v/>
      </c>
      <c r="P920" s="61" t="str">
        <f t="shared" si="75"/>
        <v/>
      </c>
      <c r="W920" s="90" t="str">
        <f>IF('2. Aanbestedingen'!$B920="","",COUNTIFS('2. Aanbestedingen'!$Q920:$V920,"Toegepast (eis)")+COUNTIFS('2. Aanbestedingen'!$Q920:$V920,"Toegepast (wens)"))</f>
        <v/>
      </c>
      <c r="X920" s="97" t="str">
        <f t="shared" si="72"/>
        <v/>
      </c>
    </row>
    <row r="921" spans="2:24" x14ac:dyDescent="0.2">
      <c r="B921" s="60"/>
      <c r="C921" s="61"/>
      <c r="D921" s="61"/>
      <c r="E921" s="61"/>
      <c r="F921" s="62"/>
      <c r="G921" s="62"/>
      <c r="H921" s="63"/>
      <c r="I921" s="64"/>
      <c r="J921" s="63"/>
      <c r="K921" s="64"/>
      <c r="L921" s="90" t="str">
        <f t="shared" si="76"/>
        <v/>
      </c>
      <c r="M921" s="66"/>
      <c r="N921" s="63" t="str">
        <f t="shared" si="73"/>
        <v/>
      </c>
      <c r="O921" s="63" t="str">
        <f t="shared" si="74"/>
        <v/>
      </c>
      <c r="P921" s="61" t="str">
        <f t="shared" si="75"/>
        <v/>
      </c>
      <c r="W921" s="90" t="str">
        <f>IF('2. Aanbestedingen'!$B921="","",COUNTIFS('2. Aanbestedingen'!$Q921:$V921,"Toegepast (eis)")+COUNTIFS('2. Aanbestedingen'!$Q921:$V921,"Toegepast (wens)"))</f>
        <v/>
      </c>
      <c r="X921" s="97" t="str">
        <f t="shared" si="72"/>
        <v/>
      </c>
    </row>
    <row r="922" spans="2:24" x14ac:dyDescent="0.2">
      <c r="B922" s="60"/>
      <c r="C922" s="61"/>
      <c r="D922" s="61"/>
      <c r="E922" s="61"/>
      <c r="F922" s="62"/>
      <c r="G922" s="62"/>
      <c r="H922" s="63"/>
      <c r="I922" s="64"/>
      <c r="J922" s="63"/>
      <c r="K922" s="64"/>
      <c r="L922" s="90" t="str">
        <f t="shared" si="76"/>
        <v/>
      </c>
      <c r="M922" s="66"/>
      <c r="N922" s="63" t="str">
        <f t="shared" si="73"/>
        <v/>
      </c>
      <c r="O922" s="63" t="str">
        <f t="shared" si="74"/>
        <v/>
      </c>
      <c r="P922" s="61" t="str">
        <f t="shared" si="75"/>
        <v/>
      </c>
      <c r="W922" s="90" t="str">
        <f>IF('2. Aanbestedingen'!$B922="","",COUNTIFS('2. Aanbestedingen'!$Q922:$V922,"Toegepast (eis)")+COUNTIFS('2. Aanbestedingen'!$Q922:$V922,"Toegepast (wens)"))</f>
        <v/>
      </c>
      <c r="X922" s="97" t="str">
        <f t="shared" si="72"/>
        <v/>
      </c>
    </row>
    <row r="923" spans="2:24" x14ac:dyDescent="0.2">
      <c r="B923" s="60"/>
      <c r="C923" s="61"/>
      <c r="D923" s="61"/>
      <c r="E923" s="61"/>
      <c r="F923" s="62"/>
      <c r="G923" s="62"/>
      <c r="H923" s="63"/>
      <c r="I923" s="64"/>
      <c r="J923" s="63"/>
      <c r="K923" s="64"/>
      <c r="L923" s="90" t="str">
        <f t="shared" si="76"/>
        <v/>
      </c>
      <c r="M923" s="66"/>
      <c r="N923" s="63" t="str">
        <f t="shared" si="73"/>
        <v/>
      </c>
      <c r="O923" s="63" t="str">
        <f t="shared" si="74"/>
        <v/>
      </c>
      <c r="P923" s="61" t="str">
        <f t="shared" si="75"/>
        <v/>
      </c>
      <c r="W923" s="90" t="str">
        <f>IF('2. Aanbestedingen'!$B923="","",COUNTIFS('2. Aanbestedingen'!$Q923:$V923,"Toegepast (eis)")+COUNTIFS('2. Aanbestedingen'!$Q923:$V923,"Toegepast (wens)"))</f>
        <v/>
      </c>
      <c r="X923" s="97" t="str">
        <f t="shared" si="72"/>
        <v/>
      </c>
    </row>
    <row r="924" spans="2:24" x14ac:dyDescent="0.2">
      <c r="B924" s="60"/>
      <c r="C924" s="61"/>
      <c r="D924" s="61"/>
      <c r="E924" s="61"/>
      <c r="F924" s="62"/>
      <c r="G924" s="62"/>
      <c r="H924" s="63"/>
      <c r="I924" s="64"/>
      <c r="J924" s="63"/>
      <c r="K924" s="64"/>
      <c r="L924" s="90" t="str">
        <f t="shared" si="76"/>
        <v/>
      </c>
      <c r="M924" s="66"/>
      <c r="N924" s="63" t="str">
        <f t="shared" si="73"/>
        <v/>
      </c>
      <c r="O924" s="63" t="str">
        <f t="shared" si="74"/>
        <v/>
      </c>
      <c r="P924" s="61" t="str">
        <f t="shared" si="75"/>
        <v/>
      </c>
      <c r="W924" s="90" t="str">
        <f>IF('2. Aanbestedingen'!$B924="","",COUNTIFS('2. Aanbestedingen'!$Q924:$V924,"Toegepast (eis)")+COUNTIFS('2. Aanbestedingen'!$Q924:$V924,"Toegepast (wens)"))</f>
        <v/>
      </c>
      <c r="X924" s="97" t="str">
        <f t="shared" si="72"/>
        <v/>
      </c>
    </row>
    <row r="925" spans="2:24" x14ac:dyDescent="0.2">
      <c r="B925" s="60"/>
      <c r="C925" s="61"/>
      <c r="D925" s="61"/>
      <c r="E925" s="61"/>
      <c r="F925" s="62"/>
      <c r="G925" s="62"/>
      <c r="H925" s="63"/>
      <c r="I925" s="64"/>
      <c r="J925" s="63"/>
      <c r="K925" s="64"/>
      <c r="L925" s="90" t="str">
        <f t="shared" si="76"/>
        <v/>
      </c>
      <c r="M925" s="66"/>
      <c r="N925" s="63" t="str">
        <f t="shared" si="73"/>
        <v/>
      </c>
      <c r="O925" s="63" t="str">
        <f t="shared" si="74"/>
        <v/>
      </c>
      <c r="P925" s="61" t="str">
        <f t="shared" si="75"/>
        <v/>
      </c>
      <c r="W925" s="90" t="str">
        <f>IF('2. Aanbestedingen'!$B925="","",COUNTIFS('2. Aanbestedingen'!$Q925:$V925,"Toegepast (eis)")+COUNTIFS('2. Aanbestedingen'!$Q925:$V925,"Toegepast (wens)"))</f>
        <v/>
      </c>
      <c r="X925" s="97" t="str">
        <f t="shared" si="72"/>
        <v/>
      </c>
    </row>
    <row r="926" spans="2:24" x14ac:dyDescent="0.2">
      <c r="B926" s="60"/>
      <c r="C926" s="61"/>
      <c r="D926" s="61"/>
      <c r="E926" s="61"/>
      <c r="F926" s="62"/>
      <c r="G926" s="62"/>
      <c r="H926" s="63"/>
      <c r="I926" s="64"/>
      <c r="J926" s="63"/>
      <c r="K926" s="64"/>
      <c r="L926" s="90" t="str">
        <f t="shared" si="76"/>
        <v/>
      </c>
      <c r="M926" s="66"/>
      <c r="N926" s="63" t="str">
        <f t="shared" si="73"/>
        <v/>
      </c>
      <c r="O926" s="63" t="str">
        <f t="shared" si="74"/>
        <v/>
      </c>
      <c r="P926" s="61" t="str">
        <f t="shared" si="75"/>
        <v/>
      </c>
      <c r="W926" s="90" t="str">
        <f>IF('2. Aanbestedingen'!$B926="","",COUNTIFS('2. Aanbestedingen'!$Q926:$V926,"Toegepast (eis)")+COUNTIFS('2. Aanbestedingen'!$Q926:$V926,"Toegepast (wens)"))</f>
        <v/>
      </c>
      <c r="X926" s="97" t="str">
        <f t="shared" si="72"/>
        <v/>
      </c>
    </row>
    <row r="927" spans="2:24" x14ac:dyDescent="0.2">
      <c r="B927" s="60"/>
      <c r="C927" s="61"/>
      <c r="D927" s="61"/>
      <c r="E927" s="61"/>
      <c r="F927" s="62"/>
      <c r="G927" s="62"/>
      <c r="H927" s="63"/>
      <c r="I927" s="64"/>
      <c r="J927" s="63"/>
      <c r="K927" s="64"/>
      <c r="L927" s="90" t="str">
        <f t="shared" si="76"/>
        <v/>
      </c>
      <c r="M927" s="66"/>
      <c r="N927" s="63" t="str">
        <f t="shared" si="73"/>
        <v/>
      </c>
      <c r="O927" s="63" t="str">
        <f t="shared" si="74"/>
        <v/>
      </c>
      <c r="P927" s="61" t="str">
        <f t="shared" si="75"/>
        <v/>
      </c>
      <c r="W927" s="90" t="str">
        <f>IF('2. Aanbestedingen'!$B927="","",COUNTIFS('2. Aanbestedingen'!$Q927:$V927,"Toegepast (eis)")+COUNTIFS('2. Aanbestedingen'!$Q927:$V927,"Toegepast (wens)"))</f>
        <v/>
      </c>
      <c r="X927" s="97" t="str">
        <f t="shared" si="72"/>
        <v/>
      </c>
    </row>
    <row r="928" spans="2:24" x14ac:dyDescent="0.2">
      <c r="B928" s="60"/>
      <c r="C928" s="61"/>
      <c r="D928" s="61"/>
      <c r="E928" s="61"/>
      <c r="F928" s="62"/>
      <c r="G928" s="62"/>
      <c r="H928" s="63"/>
      <c r="I928" s="64"/>
      <c r="J928" s="63"/>
      <c r="K928" s="64"/>
      <c r="L928" s="90" t="str">
        <f t="shared" si="76"/>
        <v/>
      </c>
      <c r="M928" s="66"/>
      <c r="N928" s="63" t="str">
        <f t="shared" si="73"/>
        <v/>
      </c>
      <c r="O928" s="63" t="str">
        <f t="shared" si="74"/>
        <v/>
      </c>
      <c r="P928" s="61" t="str">
        <f t="shared" si="75"/>
        <v/>
      </c>
      <c r="W928" s="90" t="str">
        <f>IF('2. Aanbestedingen'!$B928="","",COUNTIFS('2. Aanbestedingen'!$Q928:$V928,"Toegepast (eis)")+COUNTIFS('2. Aanbestedingen'!$Q928:$V928,"Toegepast (wens)"))</f>
        <v/>
      </c>
      <c r="X928" s="97" t="str">
        <f t="shared" si="72"/>
        <v/>
      </c>
    </row>
    <row r="929" spans="2:24" x14ac:dyDescent="0.2">
      <c r="B929" s="60"/>
      <c r="C929" s="61"/>
      <c r="D929" s="61"/>
      <c r="E929" s="61"/>
      <c r="F929" s="62"/>
      <c r="G929" s="62"/>
      <c r="H929" s="63"/>
      <c r="I929" s="64"/>
      <c r="J929" s="63"/>
      <c r="K929" s="64"/>
      <c r="L929" s="90" t="str">
        <f t="shared" si="76"/>
        <v/>
      </c>
      <c r="M929" s="66"/>
      <c r="N929" s="63" t="str">
        <f t="shared" si="73"/>
        <v/>
      </c>
      <c r="O929" s="63" t="str">
        <f t="shared" si="74"/>
        <v/>
      </c>
      <c r="P929" s="61" t="str">
        <f t="shared" si="75"/>
        <v/>
      </c>
      <c r="W929" s="90" t="str">
        <f>IF('2. Aanbestedingen'!$B929="","",COUNTIFS('2. Aanbestedingen'!$Q929:$V929,"Toegepast (eis)")+COUNTIFS('2. Aanbestedingen'!$Q929:$V929,"Toegepast (wens)"))</f>
        <v/>
      </c>
      <c r="X929" s="97" t="str">
        <f t="shared" si="72"/>
        <v/>
      </c>
    </row>
    <row r="930" spans="2:24" x14ac:dyDescent="0.2">
      <c r="B930" s="60"/>
      <c r="C930" s="61"/>
      <c r="D930" s="61"/>
      <c r="E930" s="61"/>
      <c r="F930" s="62"/>
      <c r="G930" s="62"/>
      <c r="H930" s="63"/>
      <c r="I930" s="64"/>
      <c r="J930" s="63"/>
      <c r="K930" s="64"/>
      <c r="L930" s="90" t="str">
        <f t="shared" si="76"/>
        <v/>
      </c>
      <c r="M930" s="66"/>
      <c r="N930" s="63" t="str">
        <f t="shared" si="73"/>
        <v/>
      </c>
      <c r="O930" s="63" t="str">
        <f t="shared" si="74"/>
        <v/>
      </c>
      <c r="P930" s="61" t="str">
        <f t="shared" si="75"/>
        <v/>
      </c>
      <c r="W930" s="90" t="str">
        <f>IF('2. Aanbestedingen'!$B930="","",COUNTIFS('2. Aanbestedingen'!$Q930:$V930,"Toegepast (eis)")+COUNTIFS('2. Aanbestedingen'!$Q930:$V930,"Toegepast (wens)"))</f>
        <v/>
      </c>
      <c r="X930" s="97" t="str">
        <f t="shared" si="72"/>
        <v/>
      </c>
    </row>
    <row r="931" spans="2:24" x14ac:dyDescent="0.2">
      <c r="B931" s="60"/>
      <c r="C931" s="61"/>
      <c r="D931" s="61"/>
      <c r="E931" s="61"/>
      <c r="F931" s="62"/>
      <c r="G931" s="62"/>
      <c r="H931" s="63"/>
      <c r="I931" s="64"/>
      <c r="J931" s="63"/>
      <c r="K931" s="64"/>
      <c r="L931" s="90" t="str">
        <f t="shared" si="76"/>
        <v/>
      </c>
      <c r="M931" s="66"/>
      <c r="N931" s="63" t="str">
        <f t="shared" si="73"/>
        <v/>
      </c>
      <c r="O931" s="63" t="str">
        <f t="shared" si="74"/>
        <v/>
      </c>
      <c r="P931" s="61" t="str">
        <f t="shared" si="75"/>
        <v/>
      </c>
      <c r="W931" s="90" t="str">
        <f>IF('2. Aanbestedingen'!$B931="","",COUNTIFS('2. Aanbestedingen'!$Q931:$V931,"Toegepast (eis)")+COUNTIFS('2. Aanbestedingen'!$Q931:$V931,"Toegepast (wens)"))</f>
        <v/>
      </c>
      <c r="X931" s="97" t="str">
        <f t="shared" si="72"/>
        <v/>
      </c>
    </row>
    <row r="932" spans="2:24" x14ac:dyDescent="0.2">
      <c r="B932" s="60"/>
      <c r="C932" s="61"/>
      <c r="D932" s="61"/>
      <c r="E932" s="61"/>
      <c r="F932" s="62"/>
      <c r="G932" s="62"/>
      <c r="H932" s="63"/>
      <c r="I932" s="64"/>
      <c r="J932" s="63"/>
      <c r="K932" s="64"/>
      <c r="L932" s="90" t="str">
        <f t="shared" si="76"/>
        <v/>
      </c>
      <c r="M932" s="66"/>
      <c r="N932" s="63" t="str">
        <f t="shared" si="73"/>
        <v/>
      </c>
      <c r="O932" s="63" t="str">
        <f t="shared" si="74"/>
        <v/>
      </c>
      <c r="P932" s="61" t="str">
        <f t="shared" si="75"/>
        <v/>
      </c>
      <c r="W932" s="90" t="str">
        <f>IF('2. Aanbestedingen'!$B932="","",COUNTIFS('2. Aanbestedingen'!$Q932:$V932,"Toegepast (eis)")+COUNTIFS('2. Aanbestedingen'!$Q932:$V932,"Toegepast (wens)"))</f>
        <v/>
      </c>
      <c r="X932" s="97" t="str">
        <f t="shared" si="72"/>
        <v/>
      </c>
    </row>
    <row r="933" spans="2:24" x14ac:dyDescent="0.2">
      <c r="B933" s="60"/>
      <c r="C933" s="61"/>
      <c r="D933" s="61"/>
      <c r="E933" s="61"/>
      <c r="F933" s="62"/>
      <c r="G933" s="62"/>
      <c r="H933" s="63"/>
      <c r="I933" s="64"/>
      <c r="J933" s="63"/>
      <c r="K933" s="64"/>
      <c r="L933" s="90" t="str">
        <f t="shared" si="76"/>
        <v/>
      </c>
      <c r="M933" s="66"/>
      <c r="N933" s="63" t="str">
        <f t="shared" si="73"/>
        <v/>
      </c>
      <c r="O933" s="63" t="str">
        <f t="shared" si="74"/>
        <v/>
      </c>
      <c r="P933" s="61" t="str">
        <f t="shared" si="75"/>
        <v/>
      </c>
      <c r="W933" s="90" t="str">
        <f>IF('2. Aanbestedingen'!$B933="","",COUNTIFS('2. Aanbestedingen'!$Q933:$V933,"Toegepast (eis)")+COUNTIFS('2. Aanbestedingen'!$Q933:$V933,"Toegepast (wens)"))</f>
        <v/>
      </c>
      <c r="X933" s="97" t="str">
        <f t="shared" si="72"/>
        <v/>
      </c>
    </row>
    <row r="934" spans="2:24" x14ac:dyDescent="0.2">
      <c r="B934" s="60"/>
      <c r="C934" s="61"/>
      <c r="D934" s="61"/>
      <c r="E934" s="61"/>
      <c r="F934" s="62"/>
      <c r="G934" s="62"/>
      <c r="H934" s="63"/>
      <c r="I934" s="64"/>
      <c r="J934" s="63"/>
      <c r="K934" s="64"/>
      <c r="L934" s="90" t="str">
        <f t="shared" si="76"/>
        <v/>
      </c>
      <c r="M934" s="66"/>
      <c r="N934" s="63" t="str">
        <f t="shared" si="73"/>
        <v/>
      </c>
      <c r="O934" s="63" t="str">
        <f t="shared" si="74"/>
        <v/>
      </c>
      <c r="P934" s="61" t="str">
        <f t="shared" si="75"/>
        <v/>
      </c>
      <c r="W934" s="90" t="str">
        <f>IF('2. Aanbestedingen'!$B934="","",COUNTIFS('2. Aanbestedingen'!$Q934:$V934,"Toegepast (eis)")+COUNTIFS('2. Aanbestedingen'!$Q934:$V934,"Toegepast (wens)"))</f>
        <v/>
      </c>
      <c r="X934" s="97" t="str">
        <f t="shared" si="72"/>
        <v/>
      </c>
    </row>
    <row r="935" spans="2:24" x14ac:dyDescent="0.2">
      <c r="B935" s="60"/>
      <c r="C935" s="61"/>
      <c r="D935" s="61"/>
      <c r="E935" s="61"/>
      <c r="F935" s="62"/>
      <c r="G935" s="62"/>
      <c r="H935" s="63"/>
      <c r="I935" s="64"/>
      <c r="J935" s="63"/>
      <c r="K935" s="64"/>
      <c r="L935" s="90" t="str">
        <f t="shared" si="76"/>
        <v/>
      </c>
      <c r="M935" s="66"/>
      <c r="N935" s="63" t="str">
        <f t="shared" si="73"/>
        <v/>
      </c>
      <c r="O935" s="63" t="str">
        <f t="shared" si="74"/>
        <v/>
      </c>
      <c r="P935" s="61" t="str">
        <f t="shared" si="75"/>
        <v/>
      </c>
      <c r="W935" s="90" t="str">
        <f>IF('2. Aanbestedingen'!$B935="","",COUNTIFS('2. Aanbestedingen'!$Q935:$V935,"Toegepast (eis)")+COUNTIFS('2. Aanbestedingen'!$Q935:$V935,"Toegepast (wens)"))</f>
        <v/>
      </c>
      <c r="X935" s="97" t="str">
        <f t="shared" si="72"/>
        <v/>
      </c>
    </row>
    <row r="936" spans="2:24" x14ac:dyDescent="0.2">
      <c r="B936" s="60"/>
      <c r="C936" s="61"/>
      <c r="D936" s="61"/>
      <c r="E936" s="61"/>
      <c r="F936" s="62"/>
      <c r="G936" s="62"/>
      <c r="H936" s="63"/>
      <c r="I936" s="64"/>
      <c r="J936" s="63"/>
      <c r="K936" s="64"/>
      <c r="L936" s="90" t="str">
        <f t="shared" si="76"/>
        <v/>
      </c>
      <c r="M936" s="66"/>
      <c r="N936" s="63" t="str">
        <f t="shared" si="73"/>
        <v/>
      </c>
      <c r="O936" s="63" t="str">
        <f t="shared" si="74"/>
        <v/>
      </c>
      <c r="P936" s="61" t="str">
        <f t="shared" si="75"/>
        <v/>
      </c>
      <c r="W936" s="90" t="str">
        <f>IF('2. Aanbestedingen'!$B936="","",COUNTIFS('2. Aanbestedingen'!$Q936:$V936,"Toegepast (eis)")+COUNTIFS('2. Aanbestedingen'!$Q936:$V936,"Toegepast (wens)"))</f>
        <v/>
      </c>
      <c r="X936" s="97" t="str">
        <f t="shared" si="72"/>
        <v/>
      </c>
    </row>
    <row r="937" spans="2:24" x14ac:dyDescent="0.2">
      <c r="B937" s="60"/>
      <c r="C937" s="61"/>
      <c r="D937" s="61"/>
      <c r="E937" s="61"/>
      <c r="F937" s="62"/>
      <c r="G937" s="62"/>
      <c r="H937" s="63"/>
      <c r="I937" s="64"/>
      <c r="J937" s="63"/>
      <c r="K937" s="64"/>
      <c r="L937" s="90" t="str">
        <f t="shared" si="76"/>
        <v/>
      </c>
      <c r="M937" s="66"/>
      <c r="N937" s="63" t="str">
        <f t="shared" si="73"/>
        <v/>
      </c>
      <c r="O937" s="63" t="str">
        <f t="shared" si="74"/>
        <v/>
      </c>
      <c r="P937" s="61" t="str">
        <f t="shared" si="75"/>
        <v/>
      </c>
      <c r="W937" s="90" t="str">
        <f>IF('2. Aanbestedingen'!$B937="","",COUNTIFS('2. Aanbestedingen'!$Q937:$V937,"Toegepast (eis)")+COUNTIFS('2. Aanbestedingen'!$Q937:$V937,"Toegepast (wens)"))</f>
        <v/>
      </c>
      <c r="X937" s="97" t="str">
        <f t="shared" si="72"/>
        <v/>
      </c>
    </row>
    <row r="938" spans="2:24" x14ac:dyDescent="0.2">
      <c r="B938" s="60"/>
      <c r="C938" s="61"/>
      <c r="D938" s="61"/>
      <c r="E938" s="61"/>
      <c r="F938" s="62"/>
      <c r="G938" s="62"/>
      <c r="H938" s="63"/>
      <c r="I938" s="64"/>
      <c r="J938" s="63"/>
      <c r="K938" s="64"/>
      <c r="L938" s="90" t="str">
        <f t="shared" si="76"/>
        <v/>
      </c>
      <c r="M938" s="66"/>
      <c r="N938" s="63" t="str">
        <f t="shared" si="73"/>
        <v/>
      </c>
      <c r="O938" s="63" t="str">
        <f t="shared" si="74"/>
        <v/>
      </c>
      <c r="P938" s="61" t="str">
        <f t="shared" si="75"/>
        <v/>
      </c>
      <c r="W938" s="90" t="str">
        <f>IF('2. Aanbestedingen'!$B938="","",COUNTIFS('2. Aanbestedingen'!$Q938:$V938,"Toegepast (eis)")+COUNTIFS('2. Aanbestedingen'!$Q938:$V938,"Toegepast (wens)"))</f>
        <v/>
      </c>
      <c r="X938" s="97" t="str">
        <f t="shared" si="72"/>
        <v/>
      </c>
    </row>
    <row r="939" spans="2:24" x14ac:dyDescent="0.2">
      <c r="B939" s="60"/>
      <c r="C939" s="61"/>
      <c r="D939" s="61"/>
      <c r="E939" s="61"/>
      <c r="F939" s="62"/>
      <c r="G939" s="62"/>
      <c r="H939" s="63"/>
      <c r="I939" s="64"/>
      <c r="J939" s="63"/>
      <c r="K939" s="64"/>
      <c r="L939" s="90" t="str">
        <f t="shared" si="76"/>
        <v/>
      </c>
      <c r="M939" s="66"/>
      <c r="N939" s="63" t="str">
        <f t="shared" si="73"/>
        <v/>
      </c>
      <c r="O939" s="63" t="str">
        <f t="shared" si="74"/>
        <v/>
      </c>
      <c r="P939" s="61" t="str">
        <f t="shared" si="75"/>
        <v/>
      </c>
      <c r="W939" s="90" t="str">
        <f>IF('2. Aanbestedingen'!$B939="","",COUNTIFS('2. Aanbestedingen'!$Q939:$V939,"Toegepast (eis)")+COUNTIFS('2. Aanbestedingen'!$Q939:$V939,"Toegepast (wens)"))</f>
        <v/>
      </c>
      <c r="X939" s="97" t="str">
        <f t="shared" si="72"/>
        <v/>
      </c>
    </row>
    <row r="940" spans="2:24" x14ac:dyDescent="0.2">
      <c r="B940" s="60"/>
      <c r="C940" s="61"/>
      <c r="D940" s="61"/>
      <c r="E940" s="61"/>
      <c r="F940" s="62"/>
      <c r="G940" s="62"/>
      <c r="H940" s="63"/>
      <c r="I940" s="64"/>
      <c r="J940" s="63"/>
      <c r="K940" s="64"/>
      <c r="L940" s="90" t="str">
        <f t="shared" si="76"/>
        <v/>
      </c>
      <c r="M940" s="66"/>
      <c r="N940" s="63" t="str">
        <f t="shared" si="73"/>
        <v/>
      </c>
      <c r="O940" s="63" t="str">
        <f t="shared" si="74"/>
        <v/>
      </c>
      <c r="P940" s="61" t="str">
        <f t="shared" si="75"/>
        <v/>
      </c>
      <c r="W940" s="90" t="str">
        <f>IF('2. Aanbestedingen'!$B940="","",COUNTIFS('2. Aanbestedingen'!$Q940:$V940,"Toegepast (eis)")+COUNTIFS('2. Aanbestedingen'!$Q940:$V940,"Toegepast (wens)"))</f>
        <v/>
      </c>
      <c r="X940" s="97" t="str">
        <f t="shared" si="72"/>
        <v/>
      </c>
    </row>
    <row r="941" spans="2:24" x14ac:dyDescent="0.2">
      <c r="B941" s="60"/>
      <c r="C941" s="61"/>
      <c r="D941" s="61"/>
      <c r="E941" s="61"/>
      <c r="F941" s="62"/>
      <c r="G941" s="62"/>
      <c r="H941" s="63"/>
      <c r="I941" s="64"/>
      <c r="J941" s="63"/>
      <c r="K941" s="64"/>
      <c r="L941" s="90" t="str">
        <f t="shared" si="76"/>
        <v/>
      </c>
      <c r="M941" s="66"/>
      <c r="N941" s="63" t="str">
        <f t="shared" si="73"/>
        <v/>
      </c>
      <c r="O941" s="63" t="str">
        <f t="shared" si="74"/>
        <v/>
      </c>
      <c r="P941" s="61" t="str">
        <f t="shared" si="75"/>
        <v/>
      </c>
      <c r="W941" s="90" t="str">
        <f>IF('2. Aanbestedingen'!$B941="","",COUNTIFS('2. Aanbestedingen'!$Q941:$V941,"Toegepast (eis)")+COUNTIFS('2. Aanbestedingen'!$Q941:$V941,"Toegepast (wens)"))</f>
        <v/>
      </c>
      <c r="X941" s="97" t="str">
        <f t="shared" si="72"/>
        <v/>
      </c>
    </row>
    <row r="942" spans="2:24" x14ac:dyDescent="0.2">
      <c r="B942" s="60"/>
      <c r="C942" s="61"/>
      <c r="D942" s="61"/>
      <c r="E942" s="61"/>
      <c r="F942" s="62"/>
      <c r="G942" s="62"/>
      <c r="H942" s="63"/>
      <c r="I942" s="64"/>
      <c r="J942" s="63"/>
      <c r="K942" s="64"/>
      <c r="L942" s="90" t="str">
        <f t="shared" si="76"/>
        <v/>
      </c>
      <c r="M942" s="66"/>
      <c r="N942" s="63" t="str">
        <f t="shared" si="73"/>
        <v/>
      </c>
      <c r="O942" s="63" t="str">
        <f t="shared" si="74"/>
        <v/>
      </c>
      <c r="P942" s="61" t="str">
        <f t="shared" si="75"/>
        <v/>
      </c>
      <c r="W942" s="90" t="str">
        <f>IF('2. Aanbestedingen'!$B942="","",COUNTIFS('2. Aanbestedingen'!$Q942:$V942,"Toegepast (eis)")+COUNTIFS('2. Aanbestedingen'!$Q942:$V942,"Toegepast (wens)"))</f>
        <v/>
      </c>
      <c r="X942" s="97" t="str">
        <f t="shared" si="72"/>
        <v/>
      </c>
    </row>
    <row r="943" spans="2:24" x14ac:dyDescent="0.2">
      <c r="B943" s="60"/>
      <c r="C943" s="61"/>
      <c r="D943" s="61"/>
      <c r="E943" s="61"/>
      <c r="F943" s="62"/>
      <c r="G943" s="62"/>
      <c r="H943" s="63"/>
      <c r="I943" s="64"/>
      <c r="J943" s="63"/>
      <c r="K943" s="64"/>
      <c r="L943" s="90" t="str">
        <f t="shared" si="76"/>
        <v/>
      </c>
      <c r="M943" s="66"/>
      <c r="N943" s="63" t="str">
        <f t="shared" si="73"/>
        <v/>
      </c>
      <c r="O943" s="63" t="str">
        <f t="shared" si="74"/>
        <v/>
      </c>
      <c r="P943" s="61" t="str">
        <f t="shared" si="75"/>
        <v/>
      </c>
      <c r="W943" s="90" t="str">
        <f>IF('2. Aanbestedingen'!$B943="","",COUNTIFS('2. Aanbestedingen'!$Q943:$V943,"Toegepast (eis)")+COUNTIFS('2. Aanbestedingen'!$Q943:$V943,"Toegepast (wens)"))</f>
        <v/>
      </c>
      <c r="X943" s="97" t="str">
        <f t="shared" si="72"/>
        <v/>
      </c>
    </row>
    <row r="944" spans="2:24" x14ac:dyDescent="0.2">
      <c r="B944" s="60"/>
      <c r="C944" s="61"/>
      <c r="D944" s="61"/>
      <c r="E944" s="61"/>
      <c r="F944" s="62"/>
      <c r="G944" s="62"/>
      <c r="H944" s="63"/>
      <c r="I944" s="64"/>
      <c r="J944" s="63"/>
      <c r="K944" s="64"/>
      <c r="L944" s="90" t="str">
        <f t="shared" si="76"/>
        <v/>
      </c>
      <c r="M944" s="66"/>
      <c r="N944" s="63" t="str">
        <f t="shared" si="73"/>
        <v/>
      </c>
      <c r="O944" s="63" t="str">
        <f t="shared" si="74"/>
        <v/>
      </c>
      <c r="P944" s="61" t="str">
        <f t="shared" si="75"/>
        <v/>
      </c>
      <c r="W944" s="90" t="str">
        <f>IF('2. Aanbestedingen'!$B944="","",COUNTIFS('2. Aanbestedingen'!$Q944:$V944,"Toegepast (eis)")+COUNTIFS('2. Aanbestedingen'!$Q944:$V944,"Toegepast (wens)"))</f>
        <v/>
      </c>
      <c r="X944" s="97" t="str">
        <f t="shared" si="72"/>
        <v/>
      </c>
    </row>
    <row r="945" spans="2:24" x14ac:dyDescent="0.2">
      <c r="B945" s="60"/>
      <c r="C945" s="61"/>
      <c r="D945" s="61"/>
      <c r="E945" s="61"/>
      <c r="F945" s="62"/>
      <c r="G945" s="62"/>
      <c r="H945" s="63"/>
      <c r="I945" s="64"/>
      <c r="J945" s="63"/>
      <c r="K945" s="64"/>
      <c r="L945" s="90" t="str">
        <f t="shared" si="76"/>
        <v/>
      </c>
      <c r="M945" s="66"/>
      <c r="N945" s="63" t="str">
        <f t="shared" si="73"/>
        <v/>
      </c>
      <c r="O945" s="63" t="str">
        <f t="shared" si="74"/>
        <v/>
      </c>
      <c r="P945" s="61" t="str">
        <f t="shared" si="75"/>
        <v/>
      </c>
      <c r="W945" s="90" t="str">
        <f>IF('2. Aanbestedingen'!$B945="","",COUNTIFS('2. Aanbestedingen'!$Q945:$V945,"Toegepast (eis)")+COUNTIFS('2. Aanbestedingen'!$Q945:$V945,"Toegepast (wens)"))</f>
        <v/>
      </c>
      <c r="X945" s="97" t="str">
        <f t="shared" si="72"/>
        <v/>
      </c>
    </row>
    <row r="946" spans="2:24" x14ac:dyDescent="0.2">
      <c r="B946" s="60"/>
      <c r="C946" s="61"/>
      <c r="D946" s="61"/>
      <c r="E946" s="61"/>
      <c r="F946" s="62"/>
      <c r="G946" s="62"/>
      <c r="H946" s="63"/>
      <c r="I946" s="64"/>
      <c r="J946" s="63"/>
      <c r="K946" s="64"/>
      <c r="L946" s="90" t="str">
        <f t="shared" si="76"/>
        <v/>
      </c>
      <c r="M946" s="66"/>
      <c r="N946" s="63" t="str">
        <f t="shared" si="73"/>
        <v/>
      </c>
      <c r="O946" s="63" t="str">
        <f t="shared" si="74"/>
        <v/>
      </c>
      <c r="P946" s="61" t="str">
        <f t="shared" si="75"/>
        <v/>
      </c>
      <c r="W946" s="90" t="str">
        <f>IF('2. Aanbestedingen'!$B946="","",COUNTIFS('2. Aanbestedingen'!$Q946:$V946,"Toegepast (eis)")+COUNTIFS('2. Aanbestedingen'!$Q946:$V946,"Toegepast (wens)"))</f>
        <v/>
      </c>
      <c r="X946" s="97" t="str">
        <f t="shared" si="72"/>
        <v/>
      </c>
    </row>
    <row r="947" spans="2:24" x14ac:dyDescent="0.2">
      <c r="B947" s="60"/>
      <c r="C947" s="61"/>
      <c r="D947" s="61"/>
      <c r="E947" s="61"/>
      <c r="F947" s="62"/>
      <c r="G947" s="62"/>
      <c r="H947" s="63"/>
      <c r="I947" s="64"/>
      <c r="J947" s="63"/>
      <c r="K947" s="64"/>
      <c r="L947" s="90" t="str">
        <f t="shared" si="76"/>
        <v/>
      </c>
      <c r="M947" s="66"/>
      <c r="N947" s="63" t="str">
        <f t="shared" si="73"/>
        <v/>
      </c>
      <c r="O947" s="63" t="str">
        <f t="shared" si="74"/>
        <v/>
      </c>
      <c r="P947" s="61" t="str">
        <f t="shared" si="75"/>
        <v/>
      </c>
      <c r="W947" s="90" t="str">
        <f>IF('2. Aanbestedingen'!$B947="","",COUNTIFS('2. Aanbestedingen'!$Q947:$V947,"Toegepast (eis)")+COUNTIFS('2. Aanbestedingen'!$Q947:$V947,"Toegepast (wens)"))</f>
        <v/>
      </c>
      <c r="X947" s="97" t="str">
        <f t="shared" si="72"/>
        <v/>
      </c>
    </row>
    <row r="948" spans="2:24" x14ac:dyDescent="0.2">
      <c r="B948" s="60"/>
      <c r="C948" s="61"/>
      <c r="D948" s="61"/>
      <c r="E948" s="61"/>
      <c r="F948" s="62"/>
      <c r="G948" s="62"/>
      <c r="H948" s="63"/>
      <c r="I948" s="64"/>
      <c r="J948" s="63"/>
      <c r="K948" s="64"/>
      <c r="L948" s="90" t="str">
        <f t="shared" si="76"/>
        <v/>
      </c>
      <c r="M948" s="66"/>
      <c r="N948" s="63" t="str">
        <f t="shared" si="73"/>
        <v/>
      </c>
      <c r="O948" s="63" t="str">
        <f t="shared" si="74"/>
        <v/>
      </c>
      <c r="P948" s="61" t="str">
        <f t="shared" si="75"/>
        <v/>
      </c>
      <c r="W948" s="90" t="str">
        <f>IF('2. Aanbestedingen'!$B948="","",COUNTIFS('2. Aanbestedingen'!$Q948:$V948,"Toegepast (eis)")+COUNTIFS('2. Aanbestedingen'!$Q948:$V948,"Toegepast (wens)"))</f>
        <v/>
      </c>
      <c r="X948" s="97" t="str">
        <f t="shared" si="72"/>
        <v/>
      </c>
    </row>
    <row r="949" spans="2:24" x14ac:dyDescent="0.2">
      <c r="B949" s="60"/>
      <c r="C949" s="61"/>
      <c r="D949" s="61"/>
      <c r="E949" s="61"/>
      <c r="F949" s="62"/>
      <c r="G949" s="62"/>
      <c r="H949" s="63"/>
      <c r="I949" s="64"/>
      <c r="J949" s="63"/>
      <c r="K949" s="64"/>
      <c r="L949" s="90" t="str">
        <f t="shared" si="76"/>
        <v/>
      </c>
      <c r="M949" s="66"/>
      <c r="N949" s="63" t="str">
        <f t="shared" si="73"/>
        <v/>
      </c>
      <c r="O949" s="63" t="str">
        <f t="shared" si="74"/>
        <v/>
      </c>
      <c r="P949" s="61" t="str">
        <f t="shared" si="75"/>
        <v/>
      </c>
      <c r="W949" s="90" t="str">
        <f>IF('2. Aanbestedingen'!$B949="","",COUNTIFS('2. Aanbestedingen'!$Q949:$V949,"Toegepast (eis)")+COUNTIFS('2. Aanbestedingen'!$Q949:$V949,"Toegepast (wens)"))</f>
        <v/>
      </c>
      <c r="X949" s="97" t="str">
        <f t="shared" si="72"/>
        <v/>
      </c>
    </row>
    <row r="950" spans="2:24" x14ac:dyDescent="0.2">
      <c r="B950" s="60"/>
      <c r="C950" s="61"/>
      <c r="D950" s="61"/>
      <c r="E950" s="61"/>
      <c r="F950" s="62"/>
      <c r="G950" s="62"/>
      <c r="H950" s="63"/>
      <c r="I950" s="64"/>
      <c r="J950" s="63"/>
      <c r="K950" s="64"/>
      <c r="L950" s="90" t="str">
        <f t="shared" si="76"/>
        <v/>
      </c>
      <c r="M950" s="66"/>
      <c r="N950" s="63" t="str">
        <f t="shared" si="73"/>
        <v/>
      </c>
      <c r="O950" s="63" t="str">
        <f t="shared" si="74"/>
        <v/>
      </c>
      <c r="P950" s="61" t="str">
        <f t="shared" si="75"/>
        <v/>
      </c>
      <c r="W950" s="90" t="str">
        <f>IF('2. Aanbestedingen'!$B950="","",COUNTIFS('2. Aanbestedingen'!$Q950:$V950,"Toegepast (eis)")+COUNTIFS('2. Aanbestedingen'!$Q950:$V950,"Toegepast (wens)"))</f>
        <v/>
      </c>
      <c r="X950" s="97" t="str">
        <f t="shared" si="72"/>
        <v/>
      </c>
    </row>
    <row r="951" spans="2:24" x14ac:dyDescent="0.2">
      <c r="B951" s="60"/>
      <c r="C951" s="61"/>
      <c r="D951" s="61"/>
      <c r="E951" s="61"/>
      <c r="F951" s="62"/>
      <c r="G951" s="62"/>
      <c r="H951" s="63"/>
      <c r="I951" s="64"/>
      <c r="J951" s="63"/>
      <c r="K951" s="64"/>
      <c r="L951" s="90" t="str">
        <f t="shared" si="76"/>
        <v/>
      </c>
      <c r="M951" s="66"/>
      <c r="N951" s="63" t="str">
        <f t="shared" si="73"/>
        <v/>
      </c>
      <c r="O951" s="63" t="str">
        <f t="shared" si="74"/>
        <v/>
      </c>
      <c r="P951" s="61" t="str">
        <f t="shared" si="75"/>
        <v/>
      </c>
      <c r="W951" s="90" t="str">
        <f>IF('2. Aanbestedingen'!$B951="","",COUNTIFS('2. Aanbestedingen'!$Q951:$V951,"Toegepast (eis)")+COUNTIFS('2. Aanbestedingen'!$Q951:$V951,"Toegepast (wens)"))</f>
        <v/>
      </c>
      <c r="X951" s="97" t="str">
        <f t="shared" si="72"/>
        <v/>
      </c>
    </row>
    <row r="952" spans="2:24" x14ac:dyDescent="0.2">
      <c r="B952" s="60"/>
      <c r="C952" s="61"/>
      <c r="D952" s="61"/>
      <c r="E952" s="61"/>
      <c r="F952" s="62"/>
      <c r="G952" s="62"/>
      <c r="H952" s="63"/>
      <c r="I952" s="64"/>
      <c r="J952" s="63"/>
      <c r="K952" s="64"/>
      <c r="L952" s="90" t="str">
        <f t="shared" si="76"/>
        <v/>
      </c>
      <c r="M952" s="66"/>
      <c r="N952" s="63" t="str">
        <f t="shared" si="73"/>
        <v/>
      </c>
      <c r="O952" s="63" t="str">
        <f t="shared" si="74"/>
        <v/>
      </c>
      <c r="P952" s="61" t="str">
        <f t="shared" si="75"/>
        <v/>
      </c>
      <c r="W952" s="90" t="str">
        <f>IF('2. Aanbestedingen'!$B952="","",COUNTIFS('2. Aanbestedingen'!$Q952:$V952,"Toegepast (eis)")+COUNTIFS('2. Aanbestedingen'!$Q952:$V952,"Toegepast (wens)"))</f>
        <v/>
      </c>
      <c r="X952" s="97" t="str">
        <f t="shared" si="72"/>
        <v/>
      </c>
    </row>
    <row r="953" spans="2:24" x14ac:dyDescent="0.2">
      <c r="B953" s="60"/>
      <c r="C953" s="61"/>
      <c r="D953" s="61"/>
      <c r="E953" s="61"/>
      <c r="F953" s="62"/>
      <c r="G953" s="62"/>
      <c r="H953" s="63"/>
      <c r="I953" s="64"/>
      <c r="J953" s="63"/>
      <c r="K953" s="64"/>
      <c r="L953" s="90" t="str">
        <f t="shared" si="76"/>
        <v/>
      </c>
      <c r="M953" s="66"/>
      <c r="N953" s="63" t="str">
        <f t="shared" si="73"/>
        <v/>
      </c>
      <c r="O953" s="63" t="str">
        <f t="shared" si="74"/>
        <v/>
      </c>
      <c r="P953" s="61" t="str">
        <f t="shared" si="75"/>
        <v/>
      </c>
      <c r="W953" s="90" t="str">
        <f>IF('2. Aanbestedingen'!$B953="","",COUNTIFS('2. Aanbestedingen'!$Q953:$V953,"Toegepast (eis)")+COUNTIFS('2. Aanbestedingen'!$Q953:$V953,"Toegepast (wens)"))</f>
        <v/>
      </c>
      <c r="X953" s="97" t="str">
        <f t="shared" si="72"/>
        <v/>
      </c>
    </row>
    <row r="954" spans="2:24" x14ac:dyDescent="0.2">
      <c r="B954" s="60"/>
      <c r="C954" s="61"/>
      <c r="D954" s="61"/>
      <c r="E954" s="61"/>
      <c r="F954" s="62"/>
      <c r="G954" s="62"/>
      <c r="H954" s="63"/>
      <c r="I954" s="64"/>
      <c r="J954" s="63"/>
      <c r="K954" s="64"/>
      <c r="L954" s="90" t="str">
        <f t="shared" si="76"/>
        <v/>
      </c>
      <c r="M954" s="66"/>
      <c r="N954" s="63" t="str">
        <f t="shared" si="73"/>
        <v/>
      </c>
      <c r="O954" s="63" t="str">
        <f t="shared" si="74"/>
        <v/>
      </c>
      <c r="P954" s="61" t="str">
        <f t="shared" si="75"/>
        <v/>
      </c>
      <c r="W954" s="90" t="str">
        <f>IF('2. Aanbestedingen'!$B954="","",COUNTIFS('2. Aanbestedingen'!$Q954:$V954,"Toegepast (eis)")+COUNTIFS('2. Aanbestedingen'!$Q954:$V954,"Toegepast (wens)"))</f>
        <v/>
      </c>
      <c r="X954" s="97" t="str">
        <f t="shared" si="72"/>
        <v/>
      </c>
    </row>
    <row r="955" spans="2:24" x14ac:dyDescent="0.2">
      <c r="B955" s="60"/>
      <c r="C955" s="61"/>
      <c r="D955" s="61"/>
      <c r="E955" s="61"/>
      <c r="F955" s="62"/>
      <c r="G955" s="62"/>
      <c r="H955" s="63"/>
      <c r="I955" s="64"/>
      <c r="J955" s="63"/>
      <c r="K955" s="64"/>
      <c r="L955" s="90" t="str">
        <f t="shared" si="76"/>
        <v/>
      </c>
      <c r="M955" s="66"/>
      <c r="N955" s="63" t="str">
        <f t="shared" si="73"/>
        <v/>
      </c>
      <c r="O955" s="63" t="str">
        <f t="shared" si="74"/>
        <v/>
      </c>
      <c r="P955" s="61" t="str">
        <f t="shared" si="75"/>
        <v/>
      </c>
      <c r="W955" s="90" t="str">
        <f>IF('2. Aanbestedingen'!$B955="","",COUNTIFS('2. Aanbestedingen'!$Q955:$V955,"Toegepast (eis)")+COUNTIFS('2. Aanbestedingen'!$Q955:$V955,"Toegepast (wens)"))</f>
        <v/>
      </c>
      <c r="X955" s="97" t="str">
        <f t="shared" si="72"/>
        <v/>
      </c>
    </row>
    <row r="956" spans="2:24" x14ac:dyDescent="0.2">
      <c r="B956" s="60"/>
      <c r="C956" s="61"/>
      <c r="D956" s="61"/>
      <c r="E956" s="61"/>
      <c r="F956" s="62"/>
      <c r="G956" s="62"/>
      <c r="H956" s="63"/>
      <c r="I956" s="64"/>
      <c r="J956" s="63"/>
      <c r="K956" s="64"/>
      <c r="L956" s="90" t="str">
        <f t="shared" si="76"/>
        <v/>
      </c>
      <c r="M956" s="66"/>
      <c r="N956" s="63" t="str">
        <f t="shared" si="73"/>
        <v/>
      </c>
      <c r="O956" s="63" t="str">
        <f t="shared" si="74"/>
        <v/>
      </c>
      <c r="P956" s="61" t="str">
        <f t="shared" si="75"/>
        <v/>
      </c>
      <c r="W956" s="90" t="str">
        <f>IF('2. Aanbestedingen'!$B956="","",COUNTIFS('2. Aanbestedingen'!$Q956:$V956,"Toegepast (eis)")+COUNTIFS('2. Aanbestedingen'!$Q956:$V956,"Toegepast (wens)"))</f>
        <v/>
      </c>
      <c r="X956" s="97" t="str">
        <f t="shared" si="72"/>
        <v/>
      </c>
    </row>
    <row r="957" spans="2:24" x14ac:dyDescent="0.2">
      <c r="B957" s="60"/>
      <c r="C957" s="61"/>
      <c r="D957" s="61"/>
      <c r="E957" s="61"/>
      <c r="F957" s="62"/>
      <c r="G957" s="62"/>
      <c r="H957" s="63"/>
      <c r="I957" s="64"/>
      <c r="J957" s="63"/>
      <c r="K957" s="64"/>
      <c r="L957" s="90" t="str">
        <f t="shared" si="76"/>
        <v/>
      </c>
      <c r="M957" s="66"/>
      <c r="N957" s="63" t="str">
        <f t="shared" si="73"/>
        <v/>
      </c>
      <c r="O957" s="63" t="str">
        <f t="shared" si="74"/>
        <v/>
      </c>
      <c r="P957" s="61" t="str">
        <f t="shared" si="75"/>
        <v/>
      </c>
      <c r="W957" s="90" t="str">
        <f>IF('2. Aanbestedingen'!$B957="","",COUNTIFS('2. Aanbestedingen'!$Q957:$V957,"Toegepast (eis)")+COUNTIFS('2. Aanbestedingen'!$Q957:$V957,"Toegepast (wens)"))</f>
        <v/>
      </c>
      <c r="X957" s="97" t="str">
        <f t="shared" si="72"/>
        <v/>
      </c>
    </row>
    <row r="958" spans="2:24" x14ac:dyDescent="0.2">
      <c r="B958" s="60"/>
      <c r="C958" s="61"/>
      <c r="D958" s="61"/>
      <c r="E958" s="61"/>
      <c r="F958" s="62"/>
      <c r="G958" s="62"/>
      <c r="H958" s="63"/>
      <c r="I958" s="64"/>
      <c r="J958" s="63"/>
      <c r="K958" s="64"/>
      <c r="L958" s="90" t="str">
        <f t="shared" si="76"/>
        <v/>
      </c>
      <c r="M958" s="66"/>
      <c r="N958" s="63" t="str">
        <f t="shared" si="73"/>
        <v/>
      </c>
      <c r="O958" s="63" t="str">
        <f t="shared" si="74"/>
        <v/>
      </c>
      <c r="P958" s="61" t="str">
        <f t="shared" si="75"/>
        <v/>
      </c>
      <c r="W958" s="90" t="str">
        <f>IF('2. Aanbestedingen'!$B958="","",COUNTIFS('2. Aanbestedingen'!$Q958:$V958,"Toegepast (eis)")+COUNTIFS('2. Aanbestedingen'!$Q958:$V958,"Toegepast (wens)"))</f>
        <v/>
      </c>
      <c r="X958" s="97" t="str">
        <f t="shared" si="72"/>
        <v/>
      </c>
    </row>
    <row r="959" spans="2:24" x14ac:dyDescent="0.2">
      <c r="B959" s="60"/>
      <c r="C959" s="61"/>
      <c r="D959" s="61"/>
      <c r="E959" s="61"/>
      <c r="F959" s="62"/>
      <c r="G959" s="62"/>
      <c r="H959" s="63"/>
      <c r="I959" s="64"/>
      <c r="J959" s="63"/>
      <c r="K959" s="64"/>
      <c r="L959" s="90" t="str">
        <f t="shared" si="76"/>
        <v/>
      </c>
      <c r="M959" s="66"/>
      <c r="N959" s="63" t="str">
        <f t="shared" si="73"/>
        <v/>
      </c>
      <c r="O959" s="63" t="str">
        <f t="shared" si="74"/>
        <v/>
      </c>
      <c r="P959" s="61" t="str">
        <f t="shared" si="75"/>
        <v/>
      </c>
      <c r="W959" s="90" t="str">
        <f>IF('2. Aanbestedingen'!$B959="","",COUNTIFS('2. Aanbestedingen'!$Q959:$V959,"Toegepast (eis)")+COUNTIFS('2. Aanbestedingen'!$Q959:$V959,"Toegepast (wens)"))</f>
        <v/>
      </c>
      <c r="X959" s="97" t="str">
        <f t="shared" si="72"/>
        <v/>
      </c>
    </row>
    <row r="960" spans="2:24" x14ac:dyDescent="0.2">
      <c r="B960" s="60"/>
      <c r="C960" s="61"/>
      <c r="D960" s="61"/>
      <c r="E960" s="61"/>
      <c r="F960" s="62"/>
      <c r="G960" s="62"/>
      <c r="H960" s="63"/>
      <c r="I960" s="64"/>
      <c r="J960" s="63"/>
      <c r="K960" s="64"/>
      <c r="L960" s="90" t="str">
        <f t="shared" si="76"/>
        <v/>
      </c>
      <c r="M960" s="66"/>
      <c r="N960" s="63" t="str">
        <f t="shared" si="73"/>
        <v/>
      </c>
      <c r="O960" s="63" t="str">
        <f t="shared" si="74"/>
        <v/>
      </c>
      <c r="P960" s="61" t="str">
        <f t="shared" si="75"/>
        <v/>
      </c>
      <c r="W960" s="90" t="str">
        <f>IF('2. Aanbestedingen'!$B960="","",COUNTIFS('2. Aanbestedingen'!$Q960:$V960,"Toegepast (eis)")+COUNTIFS('2. Aanbestedingen'!$Q960:$V960,"Toegepast (wens)"))</f>
        <v/>
      </c>
      <c r="X960" s="97" t="str">
        <f t="shared" si="72"/>
        <v/>
      </c>
    </row>
    <row r="961" spans="2:24" x14ac:dyDescent="0.2">
      <c r="B961" s="60"/>
      <c r="C961" s="61"/>
      <c r="D961" s="61"/>
      <c r="E961" s="61"/>
      <c r="F961" s="62"/>
      <c r="G961" s="62"/>
      <c r="H961" s="63"/>
      <c r="I961" s="64"/>
      <c r="J961" s="63"/>
      <c r="K961" s="64"/>
      <c r="L961" s="90" t="str">
        <f t="shared" si="76"/>
        <v/>
      </c>
      <c r="M961" s="66"/>
      <c r="N961" s="63" t="str">
        <f t="shared" si="73"/>
        <v/>
      </c>
      <c r="O961" s="63" t="str">
        <f t="shared" si="74"/>
        <v/>
      </c>
      <c r="P961" s="61" t="str">
        <f t="shared" si="75"/>
        <v/>
      </c>
      <c r="W961" s="90" t="str">
        <f>IF('2. Aanbestedingen'!$B961="","",COUNTIFS('2. Aanbestedingen'!$Q961:$V961,"Toegepast (eis)")+COUNTIFS('2. Aanbestedingen'!$Q961:$V961,"Toegepast (wens)"))</f>
        <v/>
      </c>
      <c r="X961" s="97" t="str">
        <f t="shared" si="72"/>
        <v/>
      </c>
    </row>
    <row r="962" spans="2:24" x14ac:dyDescent="0.2">
      <c r="B962" s="60"/>
      <c r="C962" s="61"/>
      <c r="D962" s="61"/>
      <c r="E962" s="61"/>
      <c r="F962" s="62"/>
      <c r="G962" s="62"/>
      <c r="H962" s="63"/>
      <c r="I962" s="64"/>
      <c r="J962" s="63"/>
      <c r="K962" s="64"/>
      <c r="L962" s="90" t="str">
        <f t="shared" si="76"/>
        <v/>
      </c>
      <c r="M962" s="66"/>
      <c r="N962" s="63" t="str">
        <f t="shared" si="73"/>
        <v/>
      </c>
      <c r="O962" s="63" t="str">
        <f t="shared" si="74"/>
        <v/>
      </c>
      <c r="P962" s="61" t="str">
        <f t="shared" si="75"/>
        <v/>
      </c>
      <c r="W962" s="90" t="str">
        <f>IF('2. Aanbestedingen'!$B962="","",COUNTIFS('2. Aanbestedingen'!$Q962:$V962,"Toegepast (eis)")+COUNTIFS('2. Aanbestedingen'!$Q962:$V962,"Toegepast (wens)"))</f>
        <v/>
      </c>
      <c r="X962" s="97" t="str">
        <f t="shared" si="72"/>
        <v/>
      </c>
    </row>
    <row r="963" spans="2:24" x14ac:dyDescent="0.2">
      <c r="B963" s="60"/>
      <c r="C963" s="61"/>
      <c r="D963" s="61"/>
      <c r="E963" s="61"/>
      <c r="F963" s="62"/>
      <c r="G963" s="62"/>
      <c r="H963" s="63"/>
      <c r="I963" s="64"/>
      <c r="J963" s="63"/>
      <c r="K963" s="64"/>
      <c r="L963" s="90" t="str">
        <f t="shared" si="76"/>
        <v/>
      </c>
      <c r="M963" s="66"/>
      <c r="N963" s="63" t="str">
        <f t="shared" si="73"/>
        <v/>
      </c>
      <c r="O963" s="63" t="str">
        <f t="shared" si="74"/>
        <v/>
      </c>
      <c r="P963" s="61" t="str">
        <f t="shared" si="75"/>
        <v/>
      </c>
      <c r="W963" s="90" t="str">
        <f>IF('2. Aanbestedingen'!$B963="","",COUNTIFS('2. Aanbestedingen'!$Q963:$V963,"Toegepast (eis)")+COUNTIFS('2. Aanbestedingen'!$Q963:$V963,"Toegepast (wens)"))</f>
        <v/>
      </c>
      <c r="X963" s="97" t="str">
        <f t="shared" si="72"/>
        <v/>
      </c>
    </row>
    <row r="964" spans="2:24" x14ac:dyDescent="0.2">
      <c r="B964" s="60"/>
      <c r="C964" s="61"/>
      <c r="D964" s="61"/>
      <c r="E964" s="61"/>
      <c r="F964" s="62"/>
      <c r="G964" s="62"/>
      <c r="H964" s="63"/>
      <c r="I964" s="64"/>
      <c r="J964" s="63"/>
      <c r="K964" s="64"/>
      <c r="L964" s="90" t="str">
        <f t="shared" si="76"/>
        <v/>
      </c>
      <c r="M964" s="66"/>
      <c r="N964" s="63" t="str">
        <f t="shared" si="73"/>
        <v/>
      </c>
      <c r="O964" s="63" t="str">
        <f t="shared" si="74"/>
        <v/>
      </c>
      <c r="P964" s="61" t="str">
        <f t="shared" si="75"/>
        <v/>
      </c>
      <c r="W964" s="90" t="str">
        <f>IF('2. Aanbestedingen'!$B964="","",COUNTIFS('2. Aanbestedingen'!$Q964:$V964,"Toegepast (eis)")+COUNTIFS('2. Aanbestedingen'!$Q964:$V964,"Toegepast (wens)"))</f>
        <v/>
      </c>
      <c r="X964" s="97" t="str">
        <f t="shared" si="72"/>
        <v/>
      </c>
    </row>
    <row r="965" spans="2:24" x14ac:dyDescent="0.2">
      <c r="B965" s="60"/>
      <c r="C965" s="61"/>
      <c r="D965" s="61"/>
      <c r="E965" s="61"/>
      <c r="F965" s="62"/>
      <c r="G965" s="62"/>
      <c r="H965" s="63"/>
      <c r="I965" s="64"/>
      <c r="J965" s="63"/>
      <c r="K965" s="64"/>
      <c r="L965" s="90" t="str">
        <f t="shared" si="76"/>
        <v/>
      </c>
      <c r="M965" s="66"/>
      <c r="N965" s="63" t="str">
        <f t="shared" si="73"/>
        <v/>
      </c>
      <c r="O965" s="63" t="str">
        <f t="shared" si="74"/>
        <v/>
      </c>
      <c r="P965" s="61" t="str">
        <f t="shared" si="75"/>
        <v/>
      </c>
      <c r="W965" s="90" t="str">
        <f>IF('2. Aanbestedingen'!$B965="","",COUNTIFS('2. Aanbestedingen'!$Q965:$V965,"Toegepast (eis)")+COUNTIFS('2. Aanbestedingen'!$Q965:$V965,"Toegepast (wens)"))</f>
        <v/>
      </c>
      <c r="X965" s="97" t="str">
        <f t="shared" ref="X965:X1001" si="77">IF(W965&lt;&gt;"",W965/L965,"")</f>
        <v/>
      </c>
    </row>
    <row r="966" spans="2:24" x14ac:dyDescent="0.2">
      <c r="B966" s="60"/>
      <c r="C966" s="61"/>
      <c r="D966" s="61"/>
      <c r="E966" s="61"/>
      <c r="F966" s="62"/>
      <c r="G966" s="62"/>
      <c r="H966" s="63"/>
      <c r="I966" s="64"/>
      <c r="J966" s="63"/>
      <c r="K966" s="64"/>
      <c r="L966" s="90" t="str">
        <f t="shared" si="76"/>
        <v/>
      </c>
      <c r="M966" s="66"/>
      <c r="N966" s="63" t="str">
        <f t="shared" si="73"/>
        <v/>
      </c>
      <c r="O966" s="63" t="str">
        <f t="shared" si="74"/>
        <v/>
      </c>
      <c r="P966" s="61" t="str">
        <f t="shared" si="75"/>
        <v/>
      </c>
      <c r="W966" s="90" t="str">
        <f>IF('2. Aanbestedingen'!$B966="","",COUNTIFS('2. Aanbestedingen'!$Q966:$V966,"Toegepast (eis)")+COUNTIFS('2. Aanbestedingen'!$Q966:$V966,"Toegepast (wens)"))</f>
        <v/>
      </c>
      <c r="X966" s="97" t="str">
        <f t="shared" si="77"/>
        <v/>
      </c>
    </row>
    <row r="967" spans="2:24" x14ac:dyDescent="0.2">
      <c r="B967" s="60"/>
      <c r="C967" s="61"/>
      <c r="D967" s="61"/>
      <c r="E967" s="61"/>
      <c r="F967" s="62"/>
      <c r="G967" s="62"/>
      <c r="H967" s="63"/>
      <c r="I967" s="64"/>
      <c r="J967" s="63"/>
      <c r="K967" s="64"/>
      <c r="L967" s="90" t="str">
        <f t="shared" si="76"/>
        <v/>
      </c>
      <c r="M967" s="66"/>
      <c r="N967" s="63" t="str">
        <f t="shared" ref="N967:N1001" si="78">IF(B967&lt;&gt;"",B967,"")</f>
        <v/>
      </c>
      <c r="O967" s="63" t="str">
        <f t="shared" ref="O967:O1001" si="79">IF(C967&lt;&gt;"",C967,"")</f>
        <v/>
      </c>
      <c r="P967" s="61" t="str">
        <f t="shared" ref="P967:P1001" si="80">IF(E967&lt;&gt;"",E967,"")</f>
        <v/>
      </c>
      <c r="W967" s="90" t="str">
        <f>IF('2. Aanbestedingen'!$B967="","",COUNTIFS('2. Aanbestedingen'!$Q967:$V967,"Toegepast (eis)")+COUNTIFS('2. Aanbestedingen'!$Q967:$V967,"Toegepast (wens)"))</f>
        <v/>
      </c>
      <c r="X967" s="97" t="str">
        <f t="shared" si="77"/>
        <v/>
      </c>
    </row>
    <row r="968" spans="2:24" x14ac:dyDescent="0.2">
      <c r="B968" s="60"/>
      <c r="C968" s="61"/>
      <c r="D968" s="61"/>
      <c r="E968" s="61"/>
      <c r="F968" s="62"/>
      <c r="G968" s="62"/>
      <c r="H968" s="63"/>
      <c r="I968" s="64"/>
      <c r="J968" s="63"/>
      <c r="K968" s="64"/>
      <c r="L968" s="90" t="str">
        <f t="shared" si="76"/>
        <v/>
      </c>
      <c r="M968" s="66"/>
      <c r="N968" s="63" t="str">
        <f t="shared" si="78"/>
        <v/>
      </c>
      <c r="O968" s="63" t="str">
        <f t="shared" si="79"/>
        <v/>
      </c>
      <c r="P968" s="61" t="str">
        <f t="shared" si="80"/>
        <v/>
      </c>
      <c r="W968" s="90" t="str">
        <f>IF('2. Aanbestedingen'!$B968="","",COUNTIFS('2. Aanbestedingen'!$Q968:$V968,"Toegepast (eis)")+COUNTIFS('2. Aanbestedingen'!$Q968:$V968,"Toegepast (wens)"))</f>
        <v/>
      </c>
      <c r="X968" s="97" t="str">
        <f t="shared" si="77"/>
        <v/>
      </c>
    </row>
    <row r="969" spans="2:24" x14ac:dyDescent="0.2">
      <c r="B969" s="60"/>
      <c r="C969" s="61"/>
      <c r="D969" s="61"/>
      <c r="E969" s="61"/>
      <c r="F969" s="62"/>
      <c r="G969" s="62"/>
      <c r="H969" s="63"/>
      <c r="I969" s="64"/>
      <c r="J969" s="63"/>
      <c r="K969" s="64"/>
      <c r="L969" s="90" t="str">
        <f t="shared" si="76"/>
        <v/>
      </c>
      <c r="M969" s="66"/>
      <c r="N969" s="63" t="str">
        <f t="shared" si="78"/>
        <v/>
      </c>
      <c r="O969" s="63" t="str">
        <f t="shared" si="79"/>
        <v/>
      </c>
      <c r="P969" s="61" t="str">
        <f t="shared" si="80"/>
        <v/>
      </c>
      <c r="W969" s="90" t="str">
        <f>IF('2. Aanbestedingen'!$B969="","",COUNTIFS('2. Aanbestedingen'!$Q969:$V969,"Toegepast (eis)")+COUNTIFS('2. Aanbestedingen'!$Q969:$V969,"Toegepast (wens)"))</f>
        <v/>
      </c>
      <c r="X969" s="97" t="str">
        <f t="shared" si="77"/>
        <v/>
      </c>
    </row>
    <row r="970" spans="2:24" x14ac:dyDescent="0.2">
      <c r="B970" s="60"/>
      <c r="C970" s="61"/>
      <c r="D970" s="61"/>
      <c r="E970" s="61"/>
      <c r="F970" s="62"/>
      <c r="G970" s="62"/>
      <c r="H970" s="63"/>
      <c r="I970" s="64"/>
      <c r="J970" s="63"/>
      <c r="K970" s="64"/>
      <c r="L970" s="90" t="str">
        <f t="shared" si="76"/>
        <v/>
      </c>
      <c r="M970" s="66"/>
      <c r="N970" s="63" t="str">
        <f t="shared" si="78"/>
        <v/>
      </c>
      <c r="O970" s="63" t="str">
        <f t="shared" si="79"/>
        <v/>
      </c>
      <c r="P970" s="61" t="str">
        <f t="shared" si="80"/>
        <v/>
      </c>
      <c r="W970" s="90" t="str">
        <f>IF('2. Aanbestedingen'!$B970="","",COUNTIFS('2. Aanbestedingen'!$Q970:$V970,"Toegepast (eis)")+COUNTIFS('2. Aanbestedingen'!$Q970:$V970,"Toegepast (wens)"))</f>
        <v/>
      </c>
      <c r="X970" s="97" t="str">
        <f t="shared" si="77"/>
        <v/>
      </c>
    </row>
    <row r="971" spans="2:24" x14ac:dyDescent="0.2">
      <c r="B971" s="60"/>
      <c r="C971" s="61"/>
      <c r="D971" s="61"/>
      <c r="E971" s="61"/>
      <c r="F971" s="62"/>
      <c r="G971" s="62"/>
      <c r="H971" s="63"/>
      <c r="I971" s="64"/>
      <c r="J971" s="63"/>
      <c r="K971" s="64"/>
      <c r="L971" s="90" t="str">
        <f t="shared" si="76"/>
        <v/>
      </c>
      <c r="M971" s="66"/>
      <c r="N971" s="63" t="str">
        <f t="shared" si="78"/>
        <v/>
      </c>
      <c r="O971" s="63" t="str">
        <f t="shared" si="79"/>
        <v/>
      </c>
      <c r="P971" s="61" t="str">
        <f t="shared" si="80"/>
        <v/>
      </c>
      <c r="W971" s="90" t="str">
        <f>IF('2. Aanbestedingen'!$B971="","",COUNTIFS('2. Aanbestedingen'!$Q971:$V971,"Toegepast (eis)")+COUNTIFS('2. Aanbestedingen'!$Q971:$V971,"Toegepast (wens)"))</f>
        <v/>
      </c>
      <c r="X971" s="97" t="str">
        <f t="shared" si="77"/>
        <v/>
      </c>
    </row>
    <row r="972" spans="2:24" x14ac:dyDescent="0.2">
      <c r="B972" s="60"/>
      <c r="C972" s="61"/>
      <c r="D972" s="61"/>
      <c r="E972" s="61"/>
      <c r="F972" s="62"/>
      <c r="G972" s="62"/>
      <c r="H972" s="63"/>
      <c r="I972" s="64"/>
      <c r="J972" s="63"/>
      <c r="K972" s="64"/>
      <c r="L972" s="90" t="str">
        <f t="shared" si="76"/>
        <v/>
      </c>
      <c r="M972" s="66"/>
      <c r="N972" s="63" t="str">
        <f t="shared" si="78"/>
        <v/>
      </c>
      <c r="O972" s="63" t="str">
        <f t="shared" si="79"/>
        <v/>
      </c>
      <c r="P972" s="61" t="str">
        <f t="shared" si="80"/>
        <v/>
      </c>
      <c r="W972" s="90" t="str">
        <f>IF('2. Aanbestedingen'!$B972="","",COUNTIFS('2. Aanbestedingen'!$Q972:$V972,"Toegepast (eis)")+COUNTIFS('2. Aanbestedingen'!$Q972:$V972,"Toegepast (wens)"))</f>
        <v/>
      </c>
      <c r="X972" s="97" t="str">
        <f t="shared" si="77"/>
        <v/>
      </c>
    </row>
    <row r="973" spans="2:24" x14ac:dyDescent="0.2">
      <c r="B973" s="60"/>
      <c r="C973" s="61"/>
      <c r="D973" s="61"/>
      <c r="E973" s="61"/>
      <c r="F973" s="62"/>
      <c r="G973" s="62"/>
      <c r="H973" s="63"/>
      <c r="I973" s="64"/>
      <c r="J973" s="63"/>
      <c r="K973" s="64"/>
      <c r="L973" s="90" t="str">
        <f t="shared" si="76"/>
        <v/>
      </c>
      <c r="M973" s="66"/>
      <c r="N973" s="63" t="str">
        <f t="shared" si="78"/>
        <v/>
      </c>
      <c r="O973" s="63" t="str">
        <f t="shared" si="79"/>
        <v/>
      </c>
      <c r="P973" s="61" t="str">
        <f t="shared" si="80"/>
        <v/>
      </c>
      <c r="W973" s="90" t="str">
        <f>IF('2. Aanbestedingen'!$B973="","",COUNTIFS('2. Aanbestedingen'!$Q973:$V973,"Toegepast (eis)")+COUNTIFS('2. Aanbestedingen'!$Q973:$V973,"Toegepast (wens)"))</f>
        <v/>
      </c>
      <c r="X973" s="97" t="str">
        <f t="shared" si="77"/>
        <v/>
      </c>
    </row>
    <row r="974" spans="2:24" x14ac:dyDescent="0.2">
      <c r="B974" s="60"/>
      <c r="C974" s="61"/>
      <c r="D974" s="61"/>
      <c r="E974" s="61"/>
      <c r="F974" s="62"/>
      <c r="G974" s="62"/>
      <c r="H974" s="63"/>
      <c r="I974" s="64"/>
      <c r="J974" s="63"/>
      <c r="K974" s="64"/>
      <c r="L974" s="90" t="str">
        <f t="shared" si="76"/>
        <v/>
      </c>
      <c r="M974" s="66"/>
      <c r="N974" s="63" t="str">
        <f t="shared" si="78"/>
        <v/>
      </c>
      <c r="O974" s="63" t="str">
        <f t="shared" si="79"/>
        <v/>
      </c>
      <c r="P974" s="61" t="str">
        <f t="shared" si="80"/>
        <v/>
      </c>
      <c r="W974" s="90" t="str">
        <f>IF('2. Aanbestedingen'!$B974="","",COUNTIFS('2. Aanbestedingen'!$Q974:$V974,"Toegepast (eis)")+COUNTIFS('2. Aanbestedingen'!$Q974:$V974,"Toegepast (wens)"))</f>
        <v/>
      </c>
      <c r="X974" s="97" t="str">
        <f t="shared" si="77"/>
        <v/>
      </c>
    </row>
    <row r="975" spans="2:24" x14ac:dyDescent="0.2">
      <c r="B975" s="60"/>
      <c r="C975" s="61"/>
      <c r="D975" s="61"/>
      <c r="E975" s="61"/>
      <c r="F975" s="62"/>
      <c r="G975" s="62"/>
      <c r="H975" s="63"/>
      <c r="I975" s="64"/>
      <c r="J975" s="63"/>
      <c r="K975" s="64"/>
      <c r="L975" s="90" t="str">
        <f t="shared" si="76"/>
        <v/>
      </c>
      <c r="M975" s="66"/>
      <c r="N975" s="63" t="str">
        <f t="shared" si="78"/>
        <v/>
      </c>
      <c r="O975" s="63" t="str">
        <f t="shared" si="79"/>
        <v/>
      </c>
      <c r="P975" s="61" t="str">
        <f t="shared" si="80"/>
        <v/>
      </c>
      <c r="W975" s="90" t="str">
        <f>IF('2. Aanbestedingen'!$B975="","",COUNTIFS('2. Aanbestedingen'!$Q975:$V975,"Toegepast (eis)")+COUNTIFS('2. Aanbestedingen'!$Q975:$V975,"Toegepast (wens)"))</f>
        <v/>
      </c>
      <c r="X975" s="97" t="str">
        <f t="shared" si="77"/>
        <v/>
      </c>
    </row>
    <row r="976" spans="2:24" x14ac:dyDescent="0.2">
      <c r="B976" s="60"/>
      <c r="C976" s="61"/>
      <c r="D976" s="61"/>
      <c r="E976" s="61"/>
      <c r="F976" s="62"/>
      <c r="G976" s="62"/>
      <c r="H976" s="63"/>
      <c r="I976" s="64"/>
      <c r="J976" s="63"/>
      <c r="K976" s="64"/>
      <c r="L976" s="90" t="str">
        <f t="shared" si="76"/>
        <v/>
      </c>
      <c r="M976" s="66"/>
      <c r="N976" s="63" t="str">
        <f t="shared" si="78"/>
        <v/>
      </c>
      <c r="O976" s="63" t="str">
        <f t="shared" si="79"/>
        <v/>
      </c>
      <c r="P976" s="61" t="str">
        <f t="shared" si="80"/>
        <v/>
      </c>
      <c r="W976" s="90" t="str">
        <f>IF('2. Aanbestedingen'!$B976="","",COUNTIFS('2. Aanbestedingen'!$Q976:$V976,"Toegepast (eis)")+COUNTIFS('2. Aanbestedingen'!$Q976:$V976,"Toegepast (wens)"))</f>
        <v/>
      </c>
      <c r="X976" s="97" t="str">
        <f t="shared" si="77"/>
        <v/>
      </c>
    </row>
    <row r="977" spans="2:24" x14ac:dyDescent="0.2">
      <c r="B977" s="60"/>
      <c r="C977" s="61"/>
      <c r="D977" s="61"/>
      <c r="E977" s="61"/>
      <c r="F977" s="62"/>
      <c r="G977" s="62"/>
      <c r="H977" s="63"/>
      <c r="I977" s="64"/>
      <c r="J977" s="63"/>
      <c r="K977" s="64"/>
      <c r="L977" s="90" t="str">
        <f t="shared" si="76"/>
        <v/>
      </c>
      <c r="M977" s="66"/>
      <c r="N977" s="63" t="str">
        <f t="shared" si="78"/>
        <v/>
      </c>
      <c r="O977" s="63" t="str">
        <f t="shared" si="79"/>
        <v/>
      </c>
      <c r="P977" s="61" t="str">
        <f t="shared" si="80"/>
        <v/>
      </c>
      <c r="W977" s="90" t="str">
        <f>IF('2. Aanbestedingen'!$B977="","",COUNTIFS('2. Aanbestedingen'!$Q977:$V977,"Toegepast (eis)")+COUNTIFS('2. Aanbestedingen'!$Q977:$V977,"Toegepast (wens)"))</f>
        <v/>
      </c>
      <c r="X977" s="97" t="str">
        <f t="shared" si="77"/>
        <v/>
      </c>
    </row>
    <row r="978" spans="2:24" x14ac:dyDescent="0.2">
      <c r="B978" s="60"/>
      <c r="C978" s="61"/>
      <c r="D978" s="61"/>
      <c r="E978" s="61"/>
      <c r="F978" s="62"/>
      <c r="G978" s="62"/>
      <c r="H978" s="63"/>
      <c r="I978" s="64"/>
      <c r="J978" s="63"/>
      <c r="K978" s="64"/>
      <c r="L978" s="90" t="str">
        <f t="shared" si="76"/>
        <v/>
      </c>
      <c r="M978" s="66"/>
      <c r="N978" s="63" t="str">
        <f t="shared" si="78"/>
        <v/>
      </c>
      <c r="O978" s="63" t="str">
        <f t="shared" si="79"/>
        <v/>
      </c>
      <c r="P978" s="61" t="str">
        <f t="shared" si="80"/>
        <v/>
      </c>
      <c r="W978" s="90" t="str">
        <f>IF('2. Aanbestedingen'!$B978="","",COUNTIFS('2. Aanbestedingen'!$Q978:$V978,"Toegepast (eis)")+COUNTIFS('2. Aanbestedingen'!$Q978:$V978,"Toegepast (wens)"))</f>
        <v/>
      </c>
      <c r="X978" s="97" t="str">
        <f t="shared" si="77"/>
        <v/>
      </c>
    </row>
    <row r="979" spans="2:24" x14ac:dyDescent="0.2">
      <c r="B979" s="60"/>
      <c r="C979" s="61"/>
      <c r="D979" s="61"/>
      <c r="E979" s="61"/>
      <c r="F979" s="62"/>
      <c r="G979" s="62"/>
      <c r="H979" s="63"/>
      <c r="I979" s="64"/>
      <c r="J979" s="63"/>
      <c r="K979" s="64"/>
      <c r="L979" s="90" t="str">
        <f t="shared" si="76"/>
        <v/>
      </c>
      <c r="M979" s="66"/>
      <c r="N979" s="63" t="str">
        <f t="shared" si="78"/>
        <v/>
      </c>
      <c r="O979" s="63" t="str">
        <f t="shared" si="79"/>
        <v/>
      </c>
      <c r="P979" s="61" t="str">
        <f t="shared" si="80"/>
        <v/>
      </c>
      <c r="W979" s="90" t="str">
        <f>IF('2. Aanbestedingen'!$B979="","",COUNTIFS('2. Aanbestedingen'!$Q979:$V979,"Toegepast (eis)")+COUNTIFS('2. Aanbestedingen'!$Q979:$V979,"Toegepast (wens)"))</f>
        <v/>
      </c>
      <c r="X979" s="97" t="str">
        <f t="shared" si="77"/>
        <v/>
      </c>
    </row>
    <row r="980" spans="2:24" x14ac:dyDescent="0.2">
      <c r="B980" s="60"/>
      <c r="C980" s="61"/>
      <c r="D980" s="61"/>
      <c r="E980" s="61"/>
      <c r="F980" s="62"/>
      <c r="G980" s="62"/>
      <c r="H980" s="63"/>
      <c r="I980" s="64"/>
      <c r="J980" s="63"/>
      <c r="K980" s="64"/>
      <c r="L980" s="90" t="str">
        <f t="shared" si="76"/>
        <v/>
      </c>
      <c r="M980" s="66"/>
      <c r="N980" s="63" t="str">
        <f t="shared" si="78"/>
        <v/>
      </c>
      <c r="O980" s="63" t="str">
        <f t="shared" si="79"/>
        <v/>
      </c>
      <c r="P980" s="61" t="str">
        <f t="shared" si="80"/>
        <v/>
      </c>
      <c r="W980" s="90" t="str">
        <f>IF('2. Aanbestedingen'!$B980="","",COUNTIFS('2. Aanbestedingen'!$Q980:$V980,"Toegepast (eis)")+COUNTIFS('2. Aanbestedingen'!$Q980:$V980,"Toegepast (wens)"))</f>
        <v/>
      </c>
      <c r="X980" s="97" t="str">
        <f t="shared" si="77"/>
        <v/>
      </c>
    </row>
    <row r="981" spans="2:24" x14ac:dyDescent="0.2">
      <c r="B981" s="60"/>
      <c r="C981" s="61"/>
      <c r="D981" s="61"/>
      <c r="E981" s="61"/>
      <c r="F981" s="62"/>
      <c r="G981" s="62"/>
      <c r="H981" s="63"/>
      <c r="I981" s="64"/>
      <c r="J981" s="63"/>
      <c r="K981" s="64"/>
      <c r="L981" s="90" t="str">
        <f t="shared" si="76"/>
        <v/>
      </c>
      <c r="M981" s="66"/>
      <c r="N981" s="63" t="str">
        <f t="shared" si="78"/>
        <v/>
      </c>
      <c r="O981" s="63" t="str">
        <f t="shared" si="79"/>
        <v/>
      </c>
      <c r="P981" s="61" t="str">
        <f t="shared" si="80"/>
        <v/>
      </c>
      <c r="W981" s="90" t="str">
        <f>IF('2. Aanbestedingen'!$B981="","",COUNTIFS('2. Aanbestedingen'!$Q981:$V981,"Toegepast (eis)")+COUNTIFS('2. Aanbestedingen'!$Q981:$V981,"Toegepast (wens)"))</f>
        <v/>
      </c>
      <c r="X981" s="97" t="str">
        <f t="shared" si="77"/>
        <v/>
      </c>
    </row>
    <row r="982" spans="2:24" x14ac:dyDescent="0.2">
      <c r="B982" s="60"/>
      <c r="C982" s="61"/>
      <c r="D982" s="61"/>
      <c r="E982" s="61"/>
      <c r="F982" s="62"/>
      <c r="G982" s="62"/>
      <c r="H982" s="63"/>
      <c r="I982" s="64"/>
      <c r="J982" s="63"/>
      <c r="K982" s="64"/>
      <c r="L982" s="90" t="str">
        <f t="shared" ref="L982:L1001" si="81">IF(B982="","",COUNTIFS(F982:K982,"Ja"))</f>
        <v/>
      </c>
      <c r="M982" s="66"/>
      <c r="N982" s="63" t="str">
        <f t="shared" si="78"/>
        <v/>
      </c>
      <c r="O982" s="63" t="str">
        <f t="shared" si="79"/>
        <v/>
      </c>
      <c r="P982" s="61" t="str">
        <f t="shared" si="80"/>
        <v/>
      </c>
      <c r="W982" s="90" t="str">
        <f>IF('2. Aanbestedingen'!$B982="","",COUNTIFS('2. Aanbestedingen'!$Q982:$V982,"Toegepast (eis)")+COUNTIFS('2. Aanbestedingen'!$Q982:$V982,"Toegepast (wens)"))</f>
        <v/>
      </c>
      <c r="X982" s="97" t="str">
        <f t="shared" si="77"/>
        <v/>
      </c>
    </row>
    <row r="983" spans="2:24" x14ac:dyDescent="0.2">
      <c r="B983" s="60"/>
      <c r="C983" s="61"/>
      <c r="D983" s="61"/>
      <c r="E983" s="61"/>
      <c r="F983" s="62"/>
      <c r="G983" s="62"/>
      <c r="H983" s="63"/>
      <c r="I983" s="64"/>
      <c r="J983" s="63"/>
      <c r="K983" s="64"/>
      <c r="L983" s="90" t="str">
        <f t="shared" si="81"/>
        <v/>
      </c>
      <c r="M983" s="66"/>
      <c r="N983" s="63" t="str">
        <f t="shared" si="78"/>
        <v/>
      </c>
      <c r="O983" s="63" t="str">
        <f t="shared" si="79"/>
        <v/>
      </c>
      <c r="P983" s="61" t="str">
        <f t="shared" si="80"/>
        <v/>
      </c>
      <c r="W983" s="90" t="str">
        <f>IF('2. Aanbestedingen'!$B983="","",COUNTIFS('2. Aanbestedingen'!$Q983:$V983,"Toegepast (eis)")+COUNTIFS('2. Aanbestedingen'!$Q983:$V983,"Toegepast (wens)"))</f>
        <v/>
      </c>
      <c r="X983" s="97" t="str">
        <f t="shared" si="77"/>
        <v/>
      </c>
    </row>
    <row r="984" spans="2:24" x14ac:dyDescent="0.2">
      <c r="B984" s="60"/>
      <c r="C984" s="61"/>
      <c r="D984" s="61"/>
      <c r="E984" s="61"/>
      <c r="F984" s="62"/>
      <c r="G984" s="62"/>
      <c r="H984" s="63"/>
      <c r="I984" s="64"/>
      <c r="J984" s="63"/>
      <c r="K984" s="64"/>
      <c r="L984" s="90" t="str">
        <f t="shared" si="81"/>
        <v/>
      </c>
      <c r="M984" s="66"/>
      <c r="N984" s="63" t="str">
        <f t="shared" si="78"/>
        <v/>
      </c>
      <c r="O984" s="63" t="str">
        <f t="shared" si="79"/>
        <v/>
      </c>
      <c r="P984" s="61" t="str">
        <f t="shared" si="80"/>
        <v/>
      </c>
      <c r="W984" s="90" t="str">
        <f>IF('2. Aanbestedingen'!$B984="","",COUNTIFS('2. Aanbestedingen'!$Q984:$V984,"Toegepast (eis)")+COUNTIFS('2. Aanbestedingen'!$Q984:$V984,"Toegepast (wens)"))</f>
        <v/>
      </c>
      <c r="X984" s="97" t="str">
        <f t="shared" si="77"/>
        <v/>
      </c>
    </row>
    <row r="985" spans="2:24" x14ac:dyDescent="0.2">
      <c r="B985" s="60"/>
      <c r="C985" s="61"/>
      <c r="D985" s="61"/>
      <c r="E985" s="61"/>
      <c r="F985" s="62"/>
      <c r="G985" s="62"/>
      <c r="H985" s="63"/>
      <c r="I985" s="64"/>
      <c r="J985" s="63"/>
      <c r="K985" s="64"/>
      <c r="L985" s="90" t="str">
        <f t="shared" si="81"/>
        <v/>
      </c>
      <c r="M985" s="66"/>
      <c r="N985" s="63" t="str">
        <f t="shared" si="78"/>
        <v/>
      </c>
      <c r="O985" s="63" t="str">
        <f t="shared" si="79"/>
        <v/>
      </c>
      <c r="P985" s="61" t="str">
        <f t="shared" si="80"/>
        <v/>
      </c>
      <c r="W985" s="90" t="str">
        <f>IF('2. Aanbestedingen'!$B985="","",COUNTIFS('2. Aanbestedingen'!$Q985:$V985,"Toegepast (eis)")+COUNTIFS('2. Aanbestedingen'!$Q985:$V985,"Toegepast (wens)"))</f>
        <v/>
      </c>
      <c r="X985" s="97" t="str">
        <f t="shared" si="77"/>
        <v/>
      </c>
    </row>
    <row r="986" spans="2:24" x14ac:dyDescent="0.2">
      <c r="B986" s="60"/>
      <c r="C986" s="61"/>
      <c r="D986" s="61"/>
      <c r="E986" s="61"/>
      <c r="F986" s="62"/>
      <c r="G986" s="62"/>
      <c r="H986" s="63"/>
      <c r="I986" s="64"/>
      <c r="J986" s="63"/>
      <c r="K986" s="64"/>
      <c r="L986" s="90" t="str">
        <f t="shared" si="81"/>
        <v/>
      </c>
      <c r="M986" s="66"/>
      <c r="N986" s="63" t="str">
        <f t="shared" si="78"/>
        <v/>
      </c>
      <c r="O986" s="63" t="str">
        <f t="shared" si="79"/>
        <v/>
      </c>
      <c r="P986" s="61" t="str">
        <f t="shared" si="80"/>
        <v/>
      </c>
      <c r="W986" s="90" t="str">
        <f>IF('2. Aanbestedingen'!$B986="","",COUNTIFS('2. Aanbestedingen'!$Q986:$V986,"Toegepast (eis)")+COUNTIFS('2. Aanbestedingen'!$Q986:$V986,"Toegepast (wens)"))</f>
        <v/>
      </c>
      <c r="X986" s="97" t="str">
        <f t="shared" si="77"/>
        <v/>
      </c>
    </row>
    <row r="987" spans="2:24" x14ac:dyDescent="0.2">
      <c r="B987" s="60"/>
      <c r="C987" s="61"/>
      <c r="D987" s="61"/>
      <c r="E987" s="61"/>
      <c r="F987" s="62"/>
      <c r="G987" s="62"/>
      <c r="H987" s="63"/>
      <c r="I987" s="64"/>
      <c r="J987" s="63"/>
      <c r="K987" s="64"/>
      <c r="L987" s="90" t="str">
        <f t="shared" si="81"/>
        <v/>
      </c>
      <c r="M987" s="66"/>
      <c r="N987" s="63" t="str">
        <f t="shared" si="78"/>
        <v/>
      </c>
      <c r="O987" s="63" t="str">
        <f t="shared" si="79"/>
        <v/>
      </c>
      <c r="P987" s="61" t="str">
        <f t="shared" si="80"/>
        <v/>
      </c>
      <c r="W987" s="90" t="str">
        <f>IF('2. Aanbestedingen'!$B987="","",COUNTIFS('2. Aanbestedingen'!$Q987:$V987,"Toegepast (eis)")+COUNTIFS('2. Aanbestedingen'!$Q987:$V987,"Toegepast (wens)"))</f>
        <v/>
      </c>
      <c r="X987" s="97" t="str">
        <f t="shared" si="77"/>
        <v/>
      </c>
    </row>
    <row r="988" spans="2:24" x14ac:dyDescent="0.2">
      <c r="B988" s="60"/>
      <c r="C988" s="61"/>
      <c r="D988" s="61"/>
      <c r="E988" s="61"/>
      <c r="F988" s="62"/>
      <c r="G988" s="62"/>
      <c r="H988" s="63"/>
      <c r="I988" s="64"/>
      <c r="J988" s="63"/>
      <c r="K988" s="64"/>
      <c r="L988" s="90" t="str">
        <f t="shared" si="81"/>
        <v/>
      </c>
      <c r="M988" s="66"/>
      <c r="N988" s="63" t="str">
        <f t="shared" si="78"/>
        <v/>
      </c>
      <c r="O988" s="63" t="str">
        <f t="shared" si="79"/>
        <v/>
      </c>
      <c r="P988" s="61" t="str">
        <f t="shared" si="80"/>
        <v/>
      </c>
      <c r="W988" s="90" t="str">
        <f>IF('2. Aanbestedingen'!$B988="","",COUNTIFS('2. Aanbestedingen'!$Q988:$V988,"Toegepast (eis)")+COUNTIFS('2. Aanbestedingen'!$Q988:$V988,"Toegepast (wens)"))</f>
        <v/>
      </c>
      <c r="X988" s="97" t="str">
        <f t="shared" si="77"/>
        <v/>
      </c>
    </row>
    <row r="989" spans="2:24" x14ac:dyDescent="0.2">
      <c r="B989" s="60"/>
      <c r="C989" s="61"/>
      <c r="D989" s="61"/>
      <c r="E989" s="61"/>
      <c r="F989" s="62"/>
      <c r="G989" s="62"/>
      <c r="H989" s="63"/>
      <c r="I989" s="64"/>
      <c r="J989" s="63"/>
      <c r="K989" s="64"/>
      <c r="L989" s="90" t="str">
        <f t="shared" si="81"/>
        <v/>
      </c>
      <c r="M989" s="66"/>
      <c r="N989" s="63" t="str">
        <f t="shared" si="78"/>
        <v/>
      </c>
      <c r="O989" s="63" t="str">
        <f t="shared" si="79"/>
        <v/>
      </c>
      <c r="P989" s="61" t="str">
        <f t="shared" si="80"/>
        <v/>
      </c>
      <c r="W989" s="90" t="str">
        <f>IF('2. Aanbestedingen'!$B989="","",COUNTIFS('2. Aanbestedingen'!$Q989:$V989,"Toegepast (eis)")+COUNTIFS('2. Aanbestedingen'!$Q989:$V989,"Toegepast (wens)"))</f>
        <v/>
      </c>
      <c r="X989" s="97" t="str">
        <f t="shared" si="77"/>
        <v/>
      </c>
    </row>
    <row r="990" spans="2:24" x14ac:dyDescent="0.2">
      <c r="B990" s="60"/>
      <c r="C990" s="61"/>
      <c r="D990" s="61"/>
      <c r="E990" s="61"/>
      <c r="F990" s="62"/>
      <c r="G990" s="62"/>
      <c r="H990" s="63"/>
      <c r="I990" s="64"/>
      <c r="J990" s="63"/>
      <c r="K990" s="64"/>
      <c r="L990" s="90" t="str">
        <f t="shared" si="81"/>
        <v/>
      </c>
      <c r="M990" s="66"/>
      <c r="N990" s="63" t="str">
        <f t="shared" si="78"/>
        <v/>
      </c>
      <c r="O990" s="63" t="str">
        <f t="shared" si="79"/>
        <v/>
      </c>
      <c r="P990" s="61" t="str">
        <f t="shared" si="80"/>
        <v/>
      </c>
      <c r="W990" s="90" t="str">
        <f>IF('2. Aanbestedingen'!$B990="","",COUNTIFS('2. Aanbestedingen'!$Q990:$V990,"Toegepast (eis)")+COUNTIFS('2. Aanbestedingen'!$Q990:$V990,"Toegepast (wens)"))</f>
        <v/>
      </c>
      <c r="X990" s="97" t="str">
        <f t="shared" si="77"/>
        <v/>
      </c>
    </row>
    <row r="991" spans="2:24" x14ac:dyDescent="0.2">
      <c r="B991" s="60"/>
      <c r="C991" s="61"/>
      <c r="D991" s="61"/>
      <c r="E991" s="61"/>
      <c r="F991" s="62"/>
      <c r="G991" s="62"/>
      <c r="H991" s="63"/>
      <c r="I991" s="64"/>
      <c r="J991" s="63"/>
      <c r="K991" s="64"/>
      <c r="L991" s="90" t="str">
        <f t="shared" si="81"/>
        <v/>
      </c>
      <c r="M991" s="66"/>
      <c r="N991" s="63" t="str">
        <f t="shared" si="78"/>
        <v/>
      </c>
      <c r="O991" s="63" t="str">
        <f t="shared" si="79"/>
        <v/>
      </c>
      <c r="P991" s="61" t="str">
        <f t="shared" si="80"/>
        <v/>
      </c>
      <c r="W991" s="90" t="str">
        <f>IF('2. Aanbestedingen'!$B991="","",COUNTIFS('2. Aanbestedingen'!$Q991:$V991,"Toegepast (eis)")+COUNTIFS('2. Aanbestedingen'!$Q991:$V991,"Toegepast (wens)"))</f>
        <v/>
      </c>
      <c r="X991" s="97" t="str">
        <f t="shared" si="77"/>
        <v/>
      </c>
    </row>
    <row r="992" spans="2:24" x14ac:dyDescent="0.2">
      <c r="B992" s="60"/>
      <c r="C992" s="61"/>
      <c r="D992" s="61"/>
      <c r="E992" s="61"/>
      <c r="F992" s="62"/>
      <c r="G992" s="62"/>
      <c r="H992" s="63"/>
      <c r="I992" s="64"/>
      <c r="J992" s="63"/>
      <c r="K992" s="64"/>
      <c r="L992" s="90" t="str">
        <f t="shared" si="81"/>
        <v/>
      </c>
      <c r="M992" s="66"/>
      <c r="N992" s="63" t="str">
        <f t="shared" si="78"/>
        <v/>
      </c>
      <c r="O992" s="63" t="str">
        <f t="shared" si="79"/>
        <v/>
      </c>
      <c r="P992" s="61" t="str">
        <f t="shared" si="80"/>
        <v/>
      </c>
      <c r="W992" s="90" t="str">
        <f>IF('2. Aanbestedingen'!$B992="","",COUNTIFS('2. Aanbestedingen'!$Q992:$V992,"Toegepast (eis)")+COUNTIFS('2. Aanbestedingen'!$Q992:$V992,"Toegepast (wens)"))</f>
        <v/>
      </c>
      <c r="X992" s="97" t="str">
        <f t="shared" si="77"/>
        <v/>
      </c>
    </row>
    <row r="993" spans="2:24" x14ac:dyDescent="0.2">
      <c r="B993" s="60"/>
      <c r="C993" s="61"/>
      <c r="D993" s="61"/>
      <c r="E993" s="61"/>
      <c r="F993" s="62"/>
      <c r="G993" s="62"/>
      <c r="H993" s="63"/>
      <c r="I993" s="64"/>
      <c r="J993" s="63"/>
      <c r="K993" s="64"/>
      <c r="L993" s="90" t="str">
        <f t="shared" si="81"/>
        <v/>
      </c>
      <c r="M993" s="66"/>
      <c r="N993" s="63" t="str">
        <f t="shared" si="78"/>
        <v/>
      </c>
      <c r="O993" s="63" t="str">
        <f t="shared" si="79"/>
        <v/>
      </c>
      <c r="P993" s="61" t="str">
        <f t="shared" si="80"/>
        <v/>
      </c>
      <c r="W993" s="90" t="str">
        <f>IF('2. Aanbestedingen'!$B993="","",COUNTIFS('2. Aanbestedingen'!$Q993:$V993,"Toegepast (eis)")+COUNTIFS('2. Aanbestedingen'!$Q993:$V993,"Toegepast (wens)"))</f>
        <v/>
      </c>
      <c r="X993" s="97" t="str">
        <f t="shared" si="77"/>
        <v/>
      </c>
    </row>
    <row r="994" spans="2:24" x14ac:dyDescent="0.2">
      <c r="B994" s="60"/>
      <c r="C994" s="61"/>
      <c r="D994" s="61"/>
      <c r="E994" s="61"/>
      <c r="F994" s="62"/>
      <c r="G994" s="62"/>
      <c r="H994" s="63"/>
      <c r="I994" s="64"/>
      <c r="J994" s="63"/>
      <c r="K994" s="64"/>
      <c r="L994" s="90" t="str">
        <f t="shared" si="81"/>
        <v/>
      </c>
      <c r="M994" s="66"/>
      <c r="N994" s="63" t="str">
        <f t="shared" si="78"/>
        <v/>
      </c>
      <c r="O994" s="63" t="str">
        <f t="shared" si="79"/>
        <v/>
      </c>
      <c r="P994" s="61" t="str">
        <f t="shared" si="80"/>
        <v/>
      </c>
      <c r="W994" s="90" t="str">
        <f>IF('2. Aanbestedingen'!$B994="","",COUNTIFS('2. Aanbestedingen'!$Q994:$V994,"Toegepast (eis)")+COUNTIFS('2. Aanbestedingen'!$Q994:$V994,"Toegepast (wens)"))</f>
        <v/>
      </c>
      <c r="X994" s="97" t="str">
        <f t="shared" si="77"/>
        <v/>
      </c>
    </row>
    <row r="995" spans="2:24" x14ac:dyDescent="0.2">
      <c r="B995" s="60"/>
      <c r="C995" s="61"/>
      <c r="D995" s="61"/>
      <c r="E995" s="61"/>
      <c r="F995" s="62"/>
      <c r="G995" s="62"/>
      <c r="H995" s="63"/>
      <c r="I995" s="64"/>
      <c r="J995" s="63"/>
      <c r="K995" s="64"/>
      <c r="L995" s="90" t="str">
        <f t="shared" si="81"/>
        <v/>
      </c>
      <c r="M995" s="66"/>
      <c r="N995" s="63" t="str">
        <f t="shared" si="78"/>
        <v/>
      </c>
      <c r="O995" s="63" t="str">
        <f t="shared" si="79"/>
        <v/>
      </c>
      <c r="P995" s="61" t="str">
        <f t="shared" si="80"/>
        <v/>
      </c>
      <c r="W995" s="90" t="str">
        <f>IF('2. Aanbestedingen'!$B995="","",COUNTIFS('2. Aanbestedingen'!$Q995:$V995,"Toegepast (eis)")+COUNTIFS('2. Aanbestedingen'!$Q995:$V995,"Toegepast (wens)"))</f>
        <v/>
      </c>
      <c r="X995" s="97" t="str">
        <f t="shared" si="77"/>
        <v/>
      </c>
    </row>
    <row r="996" spans="2:24" x14ac:dyDescent="0.2">
      <c r="B996" s="60"/>
      <c r="C996" s="61"/>
      <c r="D996" s="61"/>
      <c r="E996" s="61"/>
      <c r="F996" s="62"/>
      <c r="G996" s="62"/>
      <c r="H996" s="63"/>
      <c r="I996" s="64"/>
      <c r="J996" s="63"/>
      <c r="K996" s="64"/>
      <c r="L996" s="90" t="str">
        <f t="shared" si="81"/>
        <v/>
      </c>
      <c r="M996" s="66"/>
      <c r="N996" s="63" t="str">
        <f t="shared" si="78"/>
        <v/>
      </c>
      <c r="O996" s="63" t="str">
        <f t="shared" si="79"/>
        <v/>
      </c>
      <c r="P996" s="61" t="str">
        <f t="shared" si="80"/>
        <v/>
      </c>
      <c r="W996" s="90" t="str">
        <f>IF('2. Aanbestedingen'!$B996="","",COUNTIFS('2. Aanbestedingen'!$Q996:$V996,"Toegepast (eis)")+COUNTIFS('2. Aanbestedingen'!$Q996:$V996,"Toegepast (wens)"))</f>
        <v/>
      </c>
      <c r="X996" s="97" t="str">
        <f t="shared" si="77"/>
        <v/>
      </c>
    </row>
    <row r="997" spans="2:24" x14ac:dyDescent="0.2">
      <c r="B997" s="60"/>
      <c r="C997" s="61"/>
      <c r="D997" s="61"/>
      <c r="E997" s="61"/>
      <c r="F997" s="62"/>
      <c r="G997" s="62"/>
      <c r="H997" s="63"/>
      <c r="I997" s="64"/>
      <c r="J997" s="63"/>
      <c r="K997" s="64"/>
      <c r="L997" s="90" t="str">
        <f t="shared" si="81"/>
        <v/>
      </c>
      <c r="M997" s="66"/>
      <c r="N997" s="63" t="str">
        <f t="shared" si="78"/>
        <v/>
      </c>
      <c r="O997" s="63" t="str">
        <f t="shared" si="79"/>
        <v/>
      </c>
      <c r="P997" s="61" t="str">
        <f t="shared" si="80"/>
        <v/>
      </c>
      <c r="W997" s="90" t="str">
        <f>IF('2. Aanbestedingen'!$B997="","",COUNTIFS('2. Aanbestedingen'!$Q997:$V997,"Toegepast (eis)")+COUNTIFS('2. Aanbestedingen'!$Q997:$V997,"Toegepast (wens)"))</f>
        <v/>
      </c>
      <c r="X997" s="97" t="str">
        <f t="shared" si="77"/>
        <v/>
      </c>
    </row>
    <row r="998" spans="2:24" x14ac:dyDescent="0.2">
      <c r="B998" s="60"/>
      <c r="C998" s="61"/>
      <c r="D998" s="61"/>
      <c r="E998" s="61"/>
      <c r="F998" s="62"/>
      <c r="G998" s="62"/>
      <c r="H998" s="63"/>
      <c r="I998" s="64"/>
      <c r="J998" s="63"/>
      <c r="K998" s="64"/>
      <c r="L998" s="90" t="str">
        <f t="shared" si="81"/>
        <v/>
      </c>
      <c r="M998" s="66"/>
      <c r="N998" s="63" t="str">
        <f t="shared" si="78"/>
        <v/>
      </c>
      <c r="O998" s="63" t="str">
        <f t="shared" si="79"/>
        <v/>
      </c>
      <c r="P998" s="61" t="str">
        <f t="shared" si="80"/>
        <v/>
      </c>
      <c r="W998" s="90" t="str">
        <f>IF('2. Aanbestedingen'!$B998="","",COUNTIFS('2. Aanbestedingen'!$Q998:$V998,"Toegepast (eis)")+COUNTIFS('2. Aanbestedingen'!$Q998:$V998,"Toegepast (wens)"))</f>
        <v/>
      </c>
      <c r="X998" s="97" t="str">
        <f t="shared" si="77"/>
        <v/>
      </c>
    </row>
    <row r="999" spans="2:24" x14ac:dyDescent="0.2">
      <c r="B999" s="60"/>
      <c r="C999" s="61"/>
      <c r="D999" s="61"/>
      <c r="E999" s="61"/>
      <c r="F999" s="62"/>
      <c r="G999" s="62"/>
      <c r="H999" s="63"/>
      <c r="I999" s="64"/>
      <c r="J999" s="63"/>
      <c r="K999" s="64"/>
      <c r="L999" s="90" t="str">
        <f t="shared" si="81"/>
        <v/>
      </c>
      <c r="M999" s="66"/>
      <c r="N999" s="63" t="str">
        <f t="shared" si="78"/>
        <v/>
      </c>
      <c r="O999" s="63" t="str">
        <f t="shared" si="79"/>
        <v/>
      </c>
      <c r="P999" s="61" t="str">
        <f t="shared" si="80"/>
        <v/>
      </c>
      <c r="W999" s="90" t="str">
        <f>IF('2. Aanbestedingen'!$B999="","",COUNTIFS('2. Aanbestedingen'!$Q999:$V999,"Toegepast (eis)")+COUNTIFS('2. Aanbestedingen'!$Q999:$V999,"Toegepast (wens)"))</f>
        <v/>
      </c>
      <c r="X999" s="97" t="str">
        <f t="shared" si="77"/>
        <v/>
      </c>
    </row>
    <row r="1000" spans="2:24" x14ac:dyDescent="0.2">
      <c r="B1000" s="60"/>
      <c r="C1000" s="61"/>
      <c r="D1000" s="61"/>
      <c r="E1000" s="61"/>
      <c r="F1000" s="62"/>
      <c r="G1000" s="62"/>
      <c r="H1000" s="63"/>
      <c r="I1000" s="64"/>
      <c r="J1000" s="63"/>
      <c r="K1000" s="64"/>
      <c r="L1000" s="90" t="str">
        <f t="shared" si="81"/>
        <v/>
      </c>
      <c r="M1000" s="66"/>
      <c r="N1000" s="63" t="str">
        <f t="shared" si="78"/>
        <v/>
      </c>
      <c r="O1000" s="63" t="str">
        <f t="shared" si="79"/>
        <v/>
      </c>
      <c r="P1000" s="61" t="str">
        <f t="shared" si="80"/>
        <v/>
      </c>
      <c r="W1000" s="90" t="str">
        <f>IF('2. Aanbestedingen'!$B1000="","",COUNTIFS('2. Aanbestedingen'!$Q1000:$V1000,"Toegepast (eis)")+COUNTIFS('2. Aanbestedingen'!$Q1000:$V1000,"Toegepast (wens)"))</f>
        <v/>
      </c>
      <c r="X1000" s="97" t="str">
        <f t="shared" si="77"/>
        <v/>
      </c>
    </row>
    <row r="1001" spans="2:24" x14ac:dyDescent="0.2">
      <c r="B1001" s="60"/>
      <c r="C1001" s="61"/>
      <c r="D1001" s="61"/>
      <c r="E1001" s="61"/>
      <c r="F1001" s="62"/>
      <c r="G1001" s="62"/>
      <c r="H1001" s="63"/>
      <c r="I1001" s="64"/>
      <c r="J1001" s="63"/>
      <c r="K1001" s="64"/>
      <c r="L1001" s="90" t="str">
        <f t="shared" si="81"/>
        <v/>
      </c>
      <c r="M1001" s="66"/>
      <c r="N1001" s="63" t="str">
        <f t="shared" si="78"/>
        <v/>
      </c>
      <c r="O1001" s="63" t="str">
        <f t="shared" si="79"/>
        <v/>
      </c>
      <c r="P1001" s="61" t="str">
        <f t="shared" si="80"/>
        <v/>
      </c>
      <c r="W1001" s="90" t="str">
        <f>IF('2. Aanbestedingen'!$B1001="","",COUNTIFS('2. Aanbestedingen'!$Q1001:$V1001,"Toegepast (eis)")+COUNTIFS('2. Aanbestedingen'!$Q1001:$V1001,"Toegepast (wens)"))</f>
        <v/>
      </c>
      <c r="X1001" s="97" t="str">
        <f t="shared" si="77"/>
        <v/>
      </c>
    </row>
  </sheetData>
  <mergeCells count="2">
    <mergeCell ref="B2:L2"/>
    <mergeCell ref="N2:X2"/>
  </mergeCells>
  <phoneticPr fontId="6" type="noConversion"/>
  <conditionalFormatting sqref="Q5:V1048576">
    <cfRule type="expression" dxfId="0" priority="1">
      <formula>NOT(ISBLANK(F5))</formula>
    </cfRule>
  </conditionalFormatting>
  <dataValidations count="4">
    <dataValidation type="list" allowBlank="1" showInputMessage="1" showErrorMessage="1" sqref="Q5:V1001" xr:uid="{54A2BCBC-FB03-1B46-AA12-715FCDB45582}">
      <formula1>"Toegepast (eis),Toegepast (wens),Niet toegepast,-"</formula1>
    </dataValidation>
    <dataValidation type="list" allowBlank="1" showInputMessage="1" showErrorMessage="1" sqref="F5:K1001 M5:M1001" xr:uid="{D6D09574-F399-4242-AB77-9540991C00E0}">
      <formula1>"Ja"</formula1>
    </dataValidation>
    <dataValidation type="list" allowBlank="1" showInputMessage="1" showErrorMessage="1" sqref="C5:D1001" xr:uid="{96EDC98C-A97D-4B48-A5D4-FC0EF2375C55}">
      <formula1>"GWW,ICT,Energie,Kantoor faciliteiten &amp; diensten,Vastgoed,Transport &amp; vervoer,Sociaal domein"</formula1>
    </dataValidation>
    <dataValidation type="list" allowBlank="1" showInputMessage="1" showErrorMessage="1" sqref="E5:E1001" xr:uid="{492E24B0-198D-0048-8463-A53DF0E9DEE5}">
      <formula1>"2021,2022,2023,2024,2025,2026,2027,2028,2029,2030"</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14CDF-15DF-1445-B50A-52CA2F889036}">
  <sheetPr>
    <tabColor rgb="FFFF0000"/>
  </sheetPr>
  <dimension ref="A1:U993"/>
  <sheetViews>
    <sheetView showGridLines="0" zoomScaleNormal="100" workbookViewId="0">
      <selection activeCell="G11" sqref="G11"/>
    </sheetView>
  </sheetViews>
  <sheetFormatPr baseColWidth="10" defaultColWidth="11" defaultRowHeight="17" thickBottom="1" x14ac:dyDescent="0.25"/>
  <cols>
    <col min="1" max="1" width="11" style="67"/>
    <col min="2" max="2" width="28.5" style="88" customWidth="1"/>
    <col min="3" max="3" width="9.83203125" style="86" customWidth="1"/>
    <col min="4" max="4" width="34.1640625" style="86" customWidth="1"/>
    <col min="5" max="5" width="8" style="86" customWidth="1"/>
    <col min="6" max="6" width="17" style="86" bestFit="1" customWidth="1"/>
    <col min="7" max="7" width="36.5" style="86" customWidth="1"/>
    <col min="8" max="8" width="8" style="86" customWidth="1"/>
    <col min="9" max="9" width="17" style="86" bestFit="1" customWidth="1"/>
    <col min="10" max="10" width="34.83203125" style="86" customWidth="1"/>
    <col min="11" max="11" width="9" style="86" customWidth="1"/>
    <col min="12" max="12" width="17" style="86" bestFit="1" customWidth="1"/>
    <col min="13" max="13" width="33.6640625" style="86" customWidth="1"/>
    <col min="14" max="14" width="10" style="86" customWidth="1"/>
    <col min="15" max="15" width="17" style="86" bestFit="1" customWidth="1"/>
    <col min="16" max="16" width="11" style="69"/>
    <col min="17" max="20" width="11" style="30"/>
    <col min="21" max="21" width="29.1640625" style="30" bestFit="1" customWidth="1"/>
    <col min="22" max="16384" width="11" style="30"/>
  </cols>
  <sheetData>
    <row r="1" spans="1:21" thickBot="1" x14ac:dyDescent="0.25">
      <c r="A1" s="30"/>
      <c r="B1" s="30"/>
      <c r="C1" s="30"/>
      <c r="D1" s="30"/>
      <c r="E1" s="30"/>
      <c r="F1" s="30"/>
      <c r="G1" s="30"/>
      <c r="H1" s="30"/>
      <c r="I1" s="30"/>
      <c r="J1" s="30"/>
      <c r="K1" s="30"/>
      <c r="L1" s="30"/>
      <c r="M1" s="30"/>
      <c r="N1" s="30"/>
      <c r="O1" s="30"/>
      <c r="P1" s="30"/>
    </row>
    <row r="2" spans="1:21" thickBot="1" x14ac:dyDescent="0.25">
      <c r="A2" s="30"/>
      <c r="B2" s="30"/>
      <c r="C2" s="30"/>
      <c r="D2" s="30"/>
      <c r="E2" s="30"/>
      <c r="F2" s="30"/>
      <c r="G2" s="30"/>
      <c r="H2" s="30"/>
      <c r="I2" s="30"/>
      <c r="J2" s="30"/>
      <c r="K2" s="30"/>
      <c r="L2" s="30"/>
      <c r="M2" s="30"/>
      <c r="N2" s="30"/>
      <c r="O2" s="30"/>
      <c r="P2" s="30"/>
    </row>
    <row r="3" spans="1:21" ht="20" thickBot="1" x14ac:dyDescent="0.3">
      <c r="A3" s="30"/>
      <c r="B3" s="33" t="s">
        <v>31</v>
      </c>
      <c r="C3" s="33"/>
      <c r="D3" s="108"/>
      <c r="E3" s="108"/>
      <c r="F3" s="108"/>
      <c r="G3" s="108"/>
      <c r="H3" s="108"/>
      <c r="I3" s="108"/>
      <c r="J3" s="108"/>
      <c r="K3" s="108"/>
      <c r="L3" s="108"/>
      <c r="M3" s="108"/>
      <c r="N3" s="108"/>
      <c r="O3" s="108"/>
      <c r="P3" s="30"/>
    </row>
    <row r="4" spans="1:21" thickBot="1" x14ac:dyDescent="0.25">
      <c r="A4" s="30"/>
      <c r="B4" s="71"/>
      <c r="C4" s="71"/>
      <c r="D4" s="71"/>
      <c r="E4" s="71"/>
      <c r="F4" s="71"/>
      <c r="G4" s="71"/>
      <c r="H4" s="71"/>
      <c r="I4" s="71"/>
      <c r="J4" s="71"/>
      <c r="K4" s="71"/>
      <c r="L4" s="71"/>
      <c r="M4" s="71"/>
      <c r="N4" s="71"/>
      <c r="O4" s="71"/>
      <c r="P4" s="30"/>
    </row>
    <row r="5" spans="1:21" ht="22" thickBot="1" x14ac:dyDescent="0.3">
      <c r="B5" s="109" t="s">
        <v>133</v>
      </c>
      <c r="C5" s="109"/>
      <c r="D5" s="109"/>
      <c r="E5" s="109"/>
      <c r="F5" s="109"/>
      <c r="G5" s="109"/>
      <c r="H5" s="109"/>
      <c r="I5" s="109"/>
      <c r="J5" s="109"/>
      <c r="K5" s="109"/>
      <c r="L5" s="109"/>
      <c r="M5" s="109"/>
      <c r="N5" s="109"/>
      <c r="O5" s="109"/>
    </row>
    <row r="6" spans="1:21" s="32" customFormat="1" ht="41" thickBot="1" x14ac:dyDescent="0.25">
      <c r="A6" s="68"/>
      <c r="B6" s="72" t="s">
        <v>88</v>
      </c>
      <c r="C6" s="73" t="s">
        <v>48</v>
      </c>
      <c r="D6" s="73" t="s">
        <v>72</v>
      </c>
      <c r="E6" s="74" t="s">
        <v>94</v>
      </c>
      <c r="F6" s="75" t="s">
        <v>21</v>
      </c>
      <c r="G6" s="76" t="s">
        <v>71</v>
      </c>
      <c r="H6" s="76" t="s">
        <v>94</v>
      </c>
      <c r="I6" s="77" t="s">
        <v>21</v>
      </c>
      <c r="J6" s="78" t="s">
        <v>70</v>
      </c>
      <c r="K6" s="78" t="s">
        <v>94</v>
      </c>
      <c r="L6" s="79" t="s">
        <v>21</v>
      </c>
      <c r="M6" s="80" t="s">
        <v>69</v>
      </c>
      <c r="N6" s="80" t="s">
        <v>94</v>
      </c>
      <c r="O6" s="81" t="s">
        <v>21</v>
      </c>
      <c r="P6" s="70"/>
      <c r="T6" s="30"/>
      <c r="U6" s="30"/>
    </row>
    <row r="7" spans="1:21" ht="35" thickBot="1" x14ac:dyDescent="0.25">
      <c r="B7" s="87" t="s">
        <v>67</v>
      </c>
      <c r="C7" s="82">
        <v>2024</v>
      </c>
      <c r="D7" s="82" t="s">
        <v>104</v>
      </c>
      <c r="E7" s="83"/>
      <c r="F7" s="84" t="s">
        <v>122</v>
      </c>
      <c r="G7" s="85" t="s">
        <v>106</v>
      </c>
      <c r="H7" s="85"/>
      <c r="I7" s="84" t="s">
        <v>124</v>
      </c>
      <c r="J7" s="85" t="s">
        <v>107</v>
      </c>
      <c r="K7" s="85"/>
      <c r="L7" s="84" t="s">
        <v>122</v>
      </c>
      <c r="M7" s="85" t="s">
        <v>108</v>
      </c>
      <c r="N7" s="85"/>
      <c r="O7" s="84" t="s">
        <v>122</v>
      </c>
    </row>
    <row r="8" spans="1:21" ht="42" customHeight="1" thickBot="1" x14ac:dyDescent="0.25">
      <c r="B8" s="87" t="s">
        <v>67</v>
      </c>
      <c r="C8" s="85">
        <v>2024</v>
      </c>
      <c r="D8" s="85" t="s">
        <v>105</v>
      </c>
      <c r="E8" s="85"/>
      <c r="F8" s="84" t="s">
        <v>122</v>
      </c>
      <c r="G8" s="85"/>
      <c r="H8" s="85"/>
      <c r="I8" s="84"/>
      <c r="J8" s="85" t="s">
        <v>110</v>
      </c>
      <c r="K8" s="85"/>
      <c r="L8" s="84" t="s">
        <v>123</v>
      </c>
      <c r="M8" s="85" t="s">
        <v>109</v>
      </c>
      <c r="N8" s="85"/>
      <c r="O8" s="84" t="s">
        <v>125</v>
      </c>
    </row>
    <row r="9" spans="1:21" ht="35" thickBot="1" x14ac:dyDescent="0.25">
      <c r="B9" s="87" t="s">
        <v>121</v>
      </c>
      <c r="C9" s="85">
        <v>2024</v>
      </c>
      <c r="D9" s="85"/>
      <c r="E9" s="85"/>
      <c r="F9" s="84"/>
      <c r="G9" s="85"/>
      <c r="H9" s="85"/>
      <c r="I9" s="84"/>
      <c r="J9" s="85" t="s">
        <v>111</v>
      </c>
      <c r="K9" s="85"/>
      <c r="L9" s="84" t="s">
        <v>122</v>
      </c>
      <c r="M9" s="85" t="s">
        <v>112</v>
      </c>
      <c r="N9" s="85"/>
      <c r="O9" s="84" t="s">
        <v>124</v>
      </c>
    </row>
    <row r="10" spans="1:21" ht="18" thickBot="1" x14ac:dyDescent="0.25">
      <c r="B10" s="87" t="s">
        <v>121</v>
      </c>
      <c r="C10" s="85"/>
      <c r="D10" s="85"/>
      <c r="E10" s="85"/>
      <c r="F10" s="84"/>
      <c r="G10" s="85"/>
      <c r="H10" s="85"/>
      <c r="I10" s="84"/>
      <c r="J10" s="85"/>
      <c r="K10" s="85"/>
      <c r="L10" s="84"/>
      <c r="M10" s="85"/>
      <c r="N10" s="85"/>
      <c r="O10" s="84"/>
    </row>
    <row r="11" spans="1:21" ht="18" thickBot="1" x14ac:dyDescent="0.25">
      <c r="B11" s="87" t="s">
        <v>89</v>
      </c>
      <c r="C11" s="85">
        <v>2024</v>
      </c>
      <c r="D11" s="85" t="s">
        <v>113</v>
      </c>
      <c r="E11" s="85"/>
      <c r="F11" s="84" t="s">
        <v>122</v>
      </c>
      <c r="G11" s="85" t="s">
        <v>114</v>
      </c>
      <c r="H11" s="85"/>
      <c r="I11" s="84" t="s">
        <v>122</v>
      </c>
      <c r="J11" s="85"/>
      <c r="K11" s="85"/>
      <c r="L11" s="84"/>
      <c r="M11" s="85"/>
      <c r="N11" s="85"/>
      <c r="O11" s="84"/>
    </row>
    <row r="12" spans="1:21" ht="35" thickBot="1" x14ac:dyDescent="0.25">
      <c r="B12" s="87" t="s">
        <v>95</v>
      </c>
      <c r="C12" s="85">
        <v>2024</v>
      </c>
      <c r="D12" s="85"/>
      <c r="E12" s="85"/>
      <c r="F12" s="84"/>
      <c r="G12" s="85" t="s">
        <v>115</v>
      </c>
      <c r="H12" s="85"/>
      <c r="I12" s="84" t="s">
        <v>122</v>
      </c>
      <c r="J12" s="85"/>
      <c r="K12" s="85"/>
      <c r="L12" s="84"/>
      <c r="M12" s="85"/>
      <c r="N12" s="85"/>
      <c r="O12" s="84"/>
    </row>
    <row r="13" spans="1:21" ht="26" customHeight="1" thickBot="1" x14ac:dyDescent="0.25">
      <c r="B13" s="87" t="s">
        <v>66</v>
      </c>
      <c r="C13" s="85">
        <v>2024</v>
      </c>
      <c r="D13" s="85" t="s">
        <v>116</v>
      </c>
      <c r="E13" s="85"/>
      <c r="F13" s="84" t="s">
        <v>122</v>
      </c>
      <c r="G13" s="84" t="s">
        <v>117</v>
      </c>
      <c r="H13" s="84"/>
      <c r="I13" s="84" t="s">
        <v>124</v>
      </c>
      <c r="J13" s="85" t="s">
        <v>118</v>
      </c>
      <c r="K13" s="85"/>
      <c r="L13" s="84" t="s">
        <v>124</v>
      </c>
      <c r="M13" s="85"/>
      <c r="N13" s="85"/>
      <c r="O13" s="84"/>
    </row>
    <row r="14" spans="1:21" ht="35" thickBot="1" x14ac:dyDescent="0.25">
      <c r="B14" s="87" t="s">
        <v>66</v>
      </c>
      <c r="C14" s="85">
        <v>2024</v>
      </c>
      <c r="D14" s="85" t="s">
        <v>120</v>
      </c>
      <c r="E14" s="85"/>
      <c r="F14" s="84" t="s">
        <v>123</v>
      </c>
      <c r="G14" s="84"/>
      <c r="H14" s="84"/>
      <c r="I14" s="84"/>
      <c r="J14" s="85"/>
      <c r="K14" s="85"/>
      <c r="L14" s="84"/>
      <c r="M14" s="85"/>
      <c r="N14" s="85"/>
      <c r="O14" s="84"/>
    </row>
    <row r="15" spans="1:21" ht="35" thickBot="1" x14ac:dyDescent="0.25">
      <c r="B15" s="87" t="s">
        <v>65</v>
      </c>
      <c r="C15" s="85">
        <v>2024</v>
      </c>
      <c r="D15" s="85" t="s">
        <v>119</v>
      </c>
      <c r="E15" s="85"/>
      <c r="F15" s="84" t="s">
        <v>123</v>
      </c>
      <c r="G15" s="85" t="s">
        <v>119</v>
      </c>
      <c r="H15" s="84"/>
      <c r="I15" s="84" t="s">
        <v>123</v>
      </c>
      <c r="J15" s="85" t="s">
        <v>119</v>
      </c>
      <c r="K15" s="85"/>
      <c r="L15" s="84" t="s">
        <v>122</v>
      </c>
      <c r="M15" s="85" t="s">
        <v>119</v>
      </c>
      <c r="N15" s="85"/>
      <c r="O15" s="84" t="s">
        <v>123</v>
      </c>
    </row>
    <row r="16" spans="1:21" thickBot="1" x14ac:dyDescent="0.25">
      <c r="B16" s="87"/>
      <c r="C16" s="85"/>
      <c r="D16" s="85"/>
      <c r="E16" s="85"/>
      <c r="F16" s="84"/>
      <c r="G16" s="84"/>
      <c r="H16" s="84"/>
      <c r="I16" s="84"/>
      <c r="J16" s="85"/>
      <c r="K16" s="85"/>
      <c r="L16" s="84"/>
      <c r="M16" s="85"/>
      <c r="N16" s="85"/>
      <c r="O16" s="84"/>
    </row>
    <row r="17" spans="2:15" thickBot="1" x14ac:dyDescent="0.25">
      <c r="B17" s="87"/>
      <c r="C17" s="85"/>
      <c r="D17" s="85"/>
      <c r="E17" s="85"/>
      <c r="F17" s="84"/>
      <c r="G17" s="84"/>
      <c r="H17" s="84"/>
      <c r="I17" s="84"/>
      <c r="J17" s="85"/>
      <c r="K17" s="85"/>
      <c r="L17" s="84"/>
      <c r="M17" s="85"/>
      <c r="N17" s="85"/>
      <c r="O17" s="84"/>
    </row>
    <row r="18" spans="2:15" thickBot="1" x14ac:dyDescent="0.25">
      <c r="B18" s="87"/>
      <c r="C18" s="85"/>
      <c r="D18" s="85"/>
      <c r="E18" s="85"/>
      <c r="F18" s="84"/>
      <c r="G18" s="84"/>
      <c r="H18" s="84"/>
      <c r="I18" s="84"/>
      <c r="J18" s="85"/>
      <c r="K18" s="85"/>
      <c r="L18" s="84"/>
      <c r="M18" s="85"/>
      <c r="N18" s="85"/>
      <c r="O18" s="84"/>
    </row>
    <row r="19" spans="2:15" thickBot="1" x14ac:dyDescent="0.25">
      <c r="B19" s="87"/>
      <c r="C19" s="85"/>
      <c r="D19" s="85"/>
      <c r="E19" s="85"/>
      <c r="F19" s="84"/>
      <c r="G19" s="84"/>
      <c r="H19" s="84"/>
      <c r="I19" s="84"/>
      <c r="J19" s="85"/>
      <c r="K19" s="85"/>
      <c r="L19" s="84"/>
      <c r="M19" s="85"/>
      <c r="N19" s="85"/>
      <c r="O19" s="84"/>
    </row>
    <row r="20" spans="2:15" thickBot="1" x14ac:dyDescent="0.25">
      <c r="B20" s="87"/>
      <c r="C20" s="85"/>
      <c r="D20" s="85"/>
      <c r="E20" s="85"/>
      <c r="F20" s="84"/>
      <c r="G20" s="84"/>
      <c r="H20" s="84"/>
      <c r="I20" s="84"/>
      <c r="J20" s="85"/>
      <c r="K20" s="85"/>
      <c r="L20" s="84"/>
      <c r="M20" s="85"/>
      <c r="N20" s="85"/>
      <c r="O20" s="84"/>
    </row>
    <row r="21" spans="2:15" thickBot="1" x14ac:dyDescent="0.25">
      <c r="B21" s="87"/>
      <c r="C21" s="85"/>
      <c r="D21" s="85"/>
      <c r="E21" s="85"/>
      <c r="F21" s="84"/>
      <c r="G21" s="84"/>
      <c r="H21" s="84"/>
      <c r="I21" s="84"/>
      <c r="J21" s="85"/>
      <c r="K21" s="85"/>
      <c r="L21" s="84"/>
      <c r="M21" s="85"/>
      <c r="N21" s="85"/>
      <c r="O21" s="84"/>
    </row>
    <row r="22" spans="2:15" thickBot="1" x14ac:dyDescent="0.25">
      <c r="B22" s="87"/>
      <c r="C22" s="85"/>
      <c r="D22" s="85"/>
      <c r="E22" s="85"/>
      <c r="F22" s="84"/>
      <c r="G22" s="84"/>
      <c r="H22" s="84"/>
      <c r="I22" s="84"/>
      <c r="J22" s="85"/>
      <c r="K22" s="85"/>
      <c r="L22" s="84"/>
      <c r="M22" s="85"/>
      <c r="N22" s="85"/>
      <c r="O22" s="84"/>
    </row>
    <row r="23" spans="2:15" thickBot="1" x14ac:dyDescent="0.25">
      <c r="B23" s="87"/>
      <c r="C23" s="85"/>
      <c r="D23" s="85"/>
      <c r="E23" s="85"/>
      <c r="F23" s="84"/>
      <c r="G23" s="84"/>
      <c r="H23" s="84"/>
      <c r="I23" s="84"/>
      <c r="J23" s="85"/>
      <c r="K23" s="85"/>
      <c r="L23" s="84"/>
      <c r="M23" s="85"/>
      <c r="N23" s="85"/>
      <c r="O23" s="84"/>
    </row>
    <row r="24" spans="2:15" thickBot="1" x14ac:dyDescent="0.25">
      <c r="B24" s="87"/>
      <c r="C24" s="85"/>
      <c r="D24" s="85"/>
      <c r="E24" s="85"/>
      <c r="F24" s="84"/>
      <c r="G24" s="84"/>
      <c r="H24" s="84"/>
      <c r="I24" s="84"/>
      <c r="J24" s="85"/>
      <c r="K24" s="85"/>
      <c r="L24" s="84"/>
      <c r="M24" s="85"/>
      <c r="N24" s="85"/>
      <c r="O24" s="84"/>
    </row>
    <row r="25" spans="2:15" thickBot="1" x14ac:dyDescent="0.25">
      <c r="B25" s="87"/>
      <c r="C25" s="85"/>
      <c r="D25" s="85"/>
      <c r="E25" s="85"/>
      <c r="F25" s="84"/>
      <c r="G25" s="84"/>
      <c r="H25" s="84"/>
      <c r="I25" s="84"/>
      <c r="J25" s="85"/>
      <c r="K25" s="85"/>
      <c r="L25" s="84"/>
      <c r="M25" s="85"/>
      <c r="N25" s="85"/>
      <c r="O25" s="84"/>
    </row>
    <row r="26" spans="2:15" thickBot="1" x14ac:dyDescent="0.25">
      <c r="B26" s="87"/>
      <c r="C26" s="85"/>
      <c r="D26" s="85"/>
      <c r="E26" s="85"/>
      <c r="F26" s="84"/>
      <c r="G26" s="84"/>
      <c r="H26" s="84"/>
      <c r="I26" s="84"/>
      <c r="J26" s="85"/>
      <c r="K26" s="85"/>
      <c r="L26" s="84"/>
      <c r="M26" s="85"/>
      <c r="N26" s="85"/>
      <c r="O26" s="84"/>
    </row>
    <row r="27" spans="2:15" thickBot="1" x14ac:dyDescent="0.25">
      <c r="B27" s="87"/>
      <c r="C27" s="85"/>
      <c r="D27" s="85"/>
      <c r="E27" s="85"/>
      <c r="F27" s="84"/>
      <c r="G27" s="84"/>
      <c r="H27" s="84"/>
      <c r="I27" s="84"/>
      <c r="J27" s="85"/>
      <c r="K27" s="85"/>
      <c r="L27" s="84"/>
      <c r="M27" s="85"/>
      <c r="N27" s="85"/>
      <c r="O27" s="84"/>
    </row>
    <row r="28" spans="2:15" thickBot="1" x14ac:dyDescent="0.25">
      <c r="B28" s="87"/>
      <c r="C28" s="85"/>
      <c r="D28" s="85"/>
      <c r="E28" s="85"/>
      <c r="F28" s="84"/>
      <c r="G28" s="84"/>
      <c r="H28" s="84"/>
      <c r="I28" s="84"/>
      <c r="J28" s="85"/>
      <c r="K28" s="85"/>
      <c r="L28" s="84"/>
      <c r="M28" s="85"/>
      <c r="N28" s="85"/>
      <c r="O28" s="84"/>
    </row>
    <row r="29" spans="2:15" thickBot="1" x14ac:dyDescent="0.25">
      <c r="B29" s="87"/>
      <c r="C29" s="85"/>
      <c r="D29" s="85"/>
      <c r="E29" s="85"/>
      <c r="F29" s="84"/>
      <c r="G29" s="84"/>
      <c r="H29" s="84"/>
      <c r="I29" s="84"/>
      <c r="J29" s="85"/>
      <c r="K29" s="85"/>
      <c r="L29" s="84"/>
      <c r="M29" s="85"/>
      <c r="N29" s="85"/>
      <c r="O29" s="84"/>
    </row>
    <row r="30" spans="2:15" thickBot="1" x14ac:dyDescent="0.25">
      <c r="B30" s="87"/>
      <c r="C30" s="85"/>
      <c r="D30" s="85"/>
      <c r="E30" s="85"/>
      <c r="F30" s="84"/>
      <c r="G30" s="84"/>
      <c r="H30" s="84"/>
      <c r="I30" s="84"/>
      <c r="J30" s="85"/>
      <c r="K30" s="85"/>
      <c r="L30" s="84"/>
      <c r="M30" s="85"/>
      <c r="N30" s="85"/>
      <c r="O30" s="84"/>
    </row>
    <row r="31" spans="2:15" thickBot="1" x14ac:dyDescent="0.25">
      <c r="B31" s="87"/>
      <c r="C31" s="85"/>
      <c r="D31" s="85"/>
      <c r="E31" s="85"/>
      <c r="F31" s="84"/>
      <c r="G31" s="84"/>
      <c r="H31" s="84"/>
      <c r="I31" s="84"/>
      <c r="J31" s="85"/>
      <c r="K31" s="85"/>
      <c r="L31" s="84"/>
      <c r="M31" s="85"/>
      <c r="N31" s="85"/>
      <c r="O31" s="84"/>
    </row>
    <row r="32" spans="2:15" thickBot="1" x14ac:dyDescent="0.25">
      <c r="B32" s="87"/>
      <c r="C32" s="85"/>
      <c r="D32" s="85"/>
      <c r="E32" s="85"/>
      <c r="F32" s="84"/>
      <c r="G32" s="84"/>
      <c r="H32" s="84"/>
      <c r="I32" s="84"/>
      <c r="J32" s="85"/>
      <c r="K32" s="85"/>
      <c r="L32" s="84"/>
      <c r="M32" s="85"/>
      <c r="N32" s="85"/>
      <c r="O32" s="84"/>
    </row>
    <row r="33" spans="2:15" thickBot="1" x14ac:dyDescent="0.25">
      <c r="B33" s="87"/>
      <c r="C33" s="85"/>
      <c r="D33" s="85"/>
      <c r="E33" s="85"/>
      <c r="F33" s="84"/>
      <c r="G33" s="84"/>
      <c r="H33" s="84"/>
      <c r="I33" s="84"/>
      <c r="J33" s="85"/>
      <c r="K33" s="85"/>
      <c r="L33" s="84"/>
      <c r="M33" s="85"/>
      <c r="N33" s="85"/>
      <c r="O33" s="84"/>
    </row>
    <row r="34" spans="2:15" thickBot="1" x14ac:dyDescent="0.25">
      <c r="B34" s="87"/>
      <c r="C34" s="85"/>
      <c r="D34" s="85"/>
      <c r="E34" s="85"/>
      <c r="F34" s="84"/>
      <c r="G34" s="84"/>
      <c r="H34" s="84"/>
      <c r="I34" s="84"/>
      <c r="J34" s="85"/>
      <c r="K34" s="85"/>
      <c r="L34" s="84"/>
      <c r="M34" s="85"/>
      <c r="N34" s="85"/>
      <c r="O34" s="84"/>
    </row>
    <row r="35" spans="2:15" thickBot="1" x14ac:dyDescent="0.25">
      <c r="B35" s="87"/>
      <c r="C35" s="85"/>
      <c r="D35" s="85"/>
      <c r="E35" s="85"/>
      <c r="F35" s="84"/>
      <c r="G35" s="84"/>
      <c r="H35" s="84"/>
      <c r="I35" s="84"/>
      <c r="J35" s="85"/>
      <c r="K35" s="85"/>
      <c r="L35" s="84"/>
      <c r="M35" s="85"/>
      <c r="N35" s="85"/>
      <c r="O35" s="84"/>
    </row>
    <row r="36" spans="2:15" thickBot="1" x14ac:dyDescent="0.25">
      <c r="B36" s="87"/>
      <c r="C36" s="85"/>
      <c r="D36" s="85"/>
      <c r="E36" s="85"/>
      <c r="F36" s="84"/>
      <c r="G36" s="84"/>
      <c r="H36" s="84"/>
      <c r="I36" s="84"/>
      <c r="J36" s="85"/>
      <c r="K36" s="85"/>
      <c r="L36" s="84"/>
      <c r="M36" s="85"/>
      <c r="N36" s="85"/>
      <c r="O36" s="84"/>
    </row>
    <row r="37" spans="2:15" thickBot="1" x14ac:dyDescent="0.25">
      <c r="B37" s="87"/>
      <c r="C37" s="85"/>
      <c r="D37" s="85"/>
      <c r="E37" s="85"/>
      <c r="F37" s="84"/>
      <c r="G37" s="84"/>
      <c r="H37" s="84"/>
      <c r="I37" s="84"/>
      <c r="J37" s="85"/>
      <c r="K37" s="85"/>
      <c r="L37" s="84"/>
      <c r="M37" s="85"/>
      <c r="N37" s="85"/>
      <c r="O37" s="84"/>
    </row>
    <row r="38" spans="2:15" thickBot="1" x14ac:dyDescent="0.25">
      <c r="B38" s="87"/>
      <c r="C38" s="85"/>
      <c r="D38" s="85"/>
      <c r="E38" s="85"/>
      <c r="F38" s="84"/>
      <c r="G38" s="84"/>
      <c r="H38" s="84"/>
      <c r="I38" s="84"/>
      <c r="J38" s="85"/>
      <c r="K38" s="85"/>
      <c r="L38" s="84"/>
      <c r="M38" s="85"/>
      <c r="N38" s="85"/>
      <c r="O38" s="84"/>
    </row>
    <row r="39" spans="2:15" thickBot="1" x14ac:dyDescent="0.25">
      <c r="B39" s="87"/>
      <c r="C39" s="85"/>
      <c r="D39" s="85"/>
      <c r="E39" s="85"/>
      <c r="F39" s="84"/>
      <c r="G39" s="84"/>
      <c r="H39" s="84"/>
      <c r="I39" s="84"/>
      <c r="J39" s="85"/>
      <c r="K39" s="85"/>
      <c r="L39" s="84"/>
      <c r="M39" s="85"/>
      <c r="N39" s="85"/>
      <c r="O39" s="84"/>
    </row>
    <row r="40" spans="2:15" thickBot="1" x14ac:dyDescent="0.25">
      <c r="B40" s="87"/>
      <c r="C40" s="85"/>
      <c r="D40" s="85"/>
      <c r="E40" s="85"/>
      <c r="F40" s="84"/>
      <c r="G40" s="84"/>
      <c r="H40" s="84"/>
      <c r="I40" s="84"/>
      <c r="J40" s="85"/>
      <c r="K40" s="85"/>
      <c r="L40" s="84"/>
      <c r="M40" s="85"/>
      <c r="N40" s="85"/>
      <c r="O40" s="84"/>
    </row>
    <row r="41" spans="2:15" thickBot="1" x14ac:dyDescent="0.25">
      <c r="B41" s="87"/>
      <c r="C41" s="85"/>
      <c r="D41" s="85"/>
      <c r="E41" s="85"/>
      <c r="F41" s="84"/>
      <c r="G41" s="84"/>
      <c r="H41" s="84"/>
      <c r="I41" s="84"/>
      <c r="J41" s="85"/>
      <c r="K41" s="85"/>
      <c r="L41" s="84"/>
      <c r="M41" s="85"/>
      <c r="N41" s="85"/>
      <c r="O41" s="84"/>
    </row>
    <row r="42" spans="2:15" thickBot="1" x14ac:dyDescent="0.25">
      <c r="B42" s="87"/>
      <c r="C42" s="85"/>
      <c r="D42" s="85"/>
      <c r="E42" s="85"/>
      <c r="F42" s="84"/>
      <c r="G42" s="84"/>
      <c r="H42" s="84"/>
      <c r="I42" s="84"/>
      <c r="J42" s="85"/>
      <c r="K42" s="85"/>
      <c r="L42" s="84"/>
      <c r="M42" s="85"/>
      <c r="N42" s="85"/>
      <c r="O42" s="84"/>
    </row>
    <row r="43" spans="2:15" thickBot="1" x14ac:dyDescent="0.25">
      <c r="B43" s="87"/>
      <c r="C43" s="85"/>
      <c r="D43" s="85"/>
      <c r="E43" s="85"/>
      <c r="F43" s="84"/>
      <c r="G43" s="84"/>
      <c r="H43" s="84"/>
      <c r="I43" s="84"/>
      <c r="J43" s="85"/>
      <c r="K43" s="85"/>
      <c r="L43" s="84"/>
      <c r="M43" s="85"/>
      <c r="N43" s="85"/>
      <c r="O43" s="84"/>
    </row>
    <row r="44" spans="2:15" thickBot="1" x14ac:dyDescent="0.25">
      <c r="B44" s="87"/>
      <c r="C44" s="85"/>
      <c r="D44" s="85"/>
      <c r="E44" s="85"/>
      <c r="F44" s="84"/>
      <c r="G44" s="84"/>
      <c r="H44" s="84"/>
      <c r="I44" s="84"/>
      <c r="J44" s="85"/>
      <c r="K44" s="85"/>
      <c r="L44" s="84"/>
      <c r="M44" s="85"/>
      <c r="N44" s="85"/>
      <c r="O44" s="84"/>
    </row>
    <row r="45" spans="2:15" thickBot="1" x14ac:dyDescent="0.25">
      <c r="B45" s="87"/>
      <c r="C45" s="85"/>
      <c r="D45" s="85"/>
      <c r="E45" s="85"/>
      <c r="F45" s="84"/>
      <c r="G45" s="84"/>
      <c r="H45" s="84"/>
      <c r="I45" s="84"/>
      <c r="J45" s="85"/>
      <c r="K45" s="85"/>
      <c r="L45" s="84"/>
      <c r="M45" s="85"/>
      <c r="N45" s="85"/>
      <c r="O45" s="84"/>
    </row>
    <row r="46" spans="2:15" thickBot="1" x14ac:dyDescent="0.25">
      <c r="B46" s="87"/>
      <c r="C46" s="85"/>
      <c r="D46" s="85"/>
      <c r="E46" s="85"/>
      <c r="F46" s="84"/>
      <c r="G46" s="84"/>
      <c r="H46" s="84"/>
      <c r="I46" s="84"/>
      <c r="J46" s="85"/>
      <c r="K46" s="85"/>
      <c r="L46" s="84"/>
      <c r="M46" s="85"/>
      <c r="N46" s="85"/>
      <c r="O46" s="84"/>
    </row>
    <row r="47" spans="2:15" thickBot="1" x14ac:dyDescent="0.25">
      <c r="B47" s="87"/>
      <c r="C47" s="85"/>
      <c r="D47" s="85"/>
      <c r="E47" s="85"/>
      <c r="F47" s="84"/>
      <c r="G47" s="84"/>
      <c r="H47" s="84"/>
      <c r="I47" s="84"/>
      <c r="J47" s="85"/>
      <c r="K47" s="85"/>
      <c r="L47" s="84"/>
      <c r="M47" s="85"/>
      <c r="N47" s="85"/>
      <c r="O47" s="84"/>
    </row>
    <row r="48" spans="2:15" thickBot="1" x14ac:dyDescent="0.25">
      <c r="B48" s="87"/>
      <c r="C48" s="85"/>
      <c r="D48" s="85"/>
      <c r="E48" s="85"/>
      <c r="F48" s="84"/>
      <c r="G48" s="84"/>
      <c r="H48" s="84"/>
      <c r="I48" s="84"/>
      <c r="J48" s="85"/>
      <c r="K48" s="85"/>
      <c r="L48" s="84"/>
      <c r="M48" s="85"/>
      <c r="N48" s="85"/>
      <c r="O48" s="84"/>
    </row>
    <row r="49" spans="2:15" thickBot="1" x14ac:dyDescent="0.25">
      <c r="B49" s="87"/>
      <c r="C49" s="85"/>
      <c r="D49" s="85"/>
      <c r="E49" s="85"/>
      <c r="F49" s="84"/>
      <c r="G49" s="84"/>
      <c r="H49" s="84"/>
      <c r="I49" s="84"/>
      <c r="J49" s="85"/>
      <c r="K49" s="85"/>
      <c r="L49" s="84"/>
      <c r="M49" s="85"/>
      <c r="N49" s="85"/>
      <c r="O49" s="84"/>
    </row>
    <row r="50" spans="2:15" thickBot="1" x14ac:dyDescent="0.25">
      <c r="B50" s="87"/>
      <c r="C50" s="85"/>
      <c r="D50" s="85"/>
      <c r="E50" s="85"/>
      <c r="F50" s="84"/>
      <c r="G50" s="84"/>
      <c r="H50" s="84"/>
      <c r="I50" s="84"/>
      <c r="J50" s="85"/>
      <c r="K50" s="85"/>
      <c r="L50" s="84"/>
      <c r="M50" s="85"/>
      <c r="N50" s="85"/>
      <c r="O50" s="84"/>
    </row>
    <row r="51" spans="2:15" thickBot="1" x14ac:dyDescent="0.25">
      <c r="B51" s="87"/>
      <c r="C51" s="85"/>
      <c r="D51" s="85"/>
      <c r="E51" s="85"/>
      <c r="F51" s="84"/>
      <c r="G51" s="84"/>
      <c r="H51" s="84"/>
      <c r="I51" s="84"/>
      <c r="J51" s="85"/>
      <c r="K51" s="85"/>
      <c r="L51" s="84"/>
      <c r="M51" s="85"/>
      <c r="N51" s="85"/>
      <c r="O51" s="84"/>
    </row>
    <row r="52" spans="2:15" thickBot="1" x14ac:dyDescent="0.25">
      <c r="B52" s="87"/>
      <c r="C52" s="85"/>
      <c r="D52" s="85"/>
      <c r="E52" s="85"/>
      <c r="F52" s="84"/>
      <c r="G52" s="84"/>
      <c r="H52" s="84"/>
      <c r="I52" s="84"/>
      <c r="J52" s="85"/>
      <c r="K52" s="85"/>
      <c r="L52" s="84"/>
      <c r="M52" s="85"/>
      <c r="N52" s="85"/>
      <c r="O52" s="84"/>
    </row>
    <row r="53" spans="2:15" thickBot="1" x14ac:dyDescent="0.25">
      <c r="B53" s="87"/>
      <c r="C53" s="85"/>
      <c r="D53" s="85"/>
      <c r="E53" s="85"/>
      <c r="F53" s="84"/>
      <c r="G53" s="84"/>
      <c r="H53" s="84"/>
      <c r="I53" s="84"/>
      <c r="J53" s="85"/>
      <c r="K53" s="85"/>
      <c r="L53" s="84"/>
      <c r="M53" s="85"/>
      <c r="N53" s="85"/>
      <c r="O53" s="84"/>
    </row>
    <row r="54" spans="2:15" thickBot="1" x14ac:dyDescent="0.25">
      <c r="B54" s="87"/>
      <c r="C54" s="85"/>
      <c r="D54" s="85"/>
      <c r="E54" s="85"/>
      <c r="F54" s="84"/>
      <c r="G54" s="84"/>
      <c r="H54" s="84"/>
      <c r="I54" s="84"/>
      <c r="J54" s="85"/>
      <c r="K54" s="85"/>
      <c r="L54" s="84"/>
      <c r="M54" s="85"/>
      <c r="N54" s="85"/>
      <c r="O54" s="84"/>
    </row>
    <row r="55" spans="2:15" thickBot="1" x14ac:dyDescent="0.25">
      <c r="B55" s="87"/>
      <c r="C55" s="85"/>
      <c r="D55" s="85"/>
      <c r="E55" s="85"/>
      <c r="F55" s="84"/>
      <c r="G55" s="84"/>
      <c r="H55" s="84"/>
      <c r="I55" s="84"/>
      <c r="J55" s="85"/>
      <c r="K55" s="85"/>
      <c r="L55" s="84"/>
      <c r="M55" s="85"/>
      <c r="N55" s="85"/>
      <c r="O55" s="84"/>
    </row>
    <row r="56" spans="2:15" thickBot="1" x14ac:dyDescent="0.25">
      <c r="B56" s="87"/>
      <c r="C56" s="85"/>
      <c r="D56" s="85"/>
      <c r="E56" s="85"/>
      <c r="F56" s="84"/>
      <c r="G56" s="84"/>
      <c r="H56" s="84"/>
      <c r="I56" s="84"/>
      <c r="J56" s="85"/>
      <c r="K56" s="85"/>
      <c r="L56" s="84"/>
      <c r="M56" s="85"/>
      <c r="N56" s="85"/>
      <c r="O56" s="84"/>
    </row>
    <row r="57" spans="2:15" thickBot="1" x14ac:dyDescent="0.25">
      <c r="B57" s="87"/>
      <c r="C57" s="85"/>
      <c r="D57" s="85"/>
      <c r="E57" s="85"/>
      <c r="F57" s="84"/>
      <c r="G57" s="84"/>
      <c r="H57" s="84"/>
      <c r="I57" s="84"/>
      <c r="J57" s="85"/>
      <c r="K57" s="85"/>
      <c r="L57" s="84"/>
      <c r="M57" s="85"/>
      <c r="N57" s="85"/>
      <c r="O57" s="84"/>
    </row>
    <row r="58" spans="2:15" thickBot="1" x14ac:dyDescent="0.25">
      <c r="B58" s="87"/>
      <c r="C58" s="85"/>
      <c r="D58" s="85"/>
      <c r="E58" s="85"/>
      <c r="F58" s="84"/>
      <c r="G58" s="84"/>
      <c r="H58" s="84"/>
      <c r="I58" s="84"/>
      <c r="J58" s="85"/>
      <c r="K58" s="85"/>
      <c r="L58" s="84"/>
      <c r="M58" s="85"/>
      <c r="N58" s="85"/>
      <c r="O58" s="84"/>
    </row>
    <row r="59" spans="2:15" thickBot="1" x14ac:dyDescent="0.25">
      <c r="B59" s="87"/>
      <c r="C59" s="85"/>
      <c r="D59" s="85"/>
      <c r="E59" s="85"/>
      <c r="F59" s="84"/>
      <c r="G59" s="84"/>
      <c r="H59" s="84"/>
      <c r="I59" s="84"/>
      <c r="J59" s="85"/>
      <c r="K59" s="85"/>
      <c r="L59" s="84"/>
      <c r="M59" s="85"/>
      <c r="N59" s="85"/>
      <c r="O59" s="84"/>
    </row>
    <row r="60" spans="2:15" thickBot="1" x14ac:dyDescent="0.25">
      <c r="B60" s="87"/>
      <c r="C60" s="85"/>
      <c r="D60" s="85"/>
      <c r="E60" s="85"/>
      <c r="F60" s="84"/>
      <c r="G60" s="84"/>
      <c r="H60" s="84"/>
      <c r="I60" s="84"/>
      <c r="J60" s="85"/>
      <c r="K60" s="85"/>
      <c r="L60" s="84"/>
      <c r="M60" s="85"/>
      <c r="N60" s="85"/>
      <c r="O60" s="84"/>
    </row>
    <row r="61" spans="2:15" thickBot="1" x14ac:dyDescent="0.25">
      <c r="B61" s="87"/>
      <c r="C61" s="85"/>
      <c r="D61" s="85"/>
      <c r="E61" s="85"/>
      <c r="F61" s="84"/>
      <c r="G61" s="84"/>
      <c r="H61" s="84"/>
      <c r="I61" s="84"/>
      <c r="J61" s="85"/>
      <c r="K61" s="85"/>
      <c r="L61" s="84"/>
      <c r="M61" s="85"/>
      <c r="N61" s="85"/>
      <c r="O61" s="84"/>
    </row>
    <row r="62" spans="2:15" thickBot="1" x14ac:dyDescent="0.25">
      <c r="B62" s="87"/>
      <c r="C62" s="85"/>
      <c r="D62" s="85"/>
      <c r="E62" s="85"/>
      <c r="F62" s="84"/>
      <c r="G62" s="84"/>
      <c r="H62" s="84"/>
      <c r="I62" s="84"/>
      <c r="J62" s="85"/>
      <c r="K62" s="85"/>
      <c r="L62" s="84"/>
      <c r="M62" s="85"/>
      <c r="N62" s="85"/>
      <c r="O62" s="84"/>
    </row>
    <row r="63" spans="2:15" thickBot="1" x14ac:dyDescent="0.25">
      <c r="B63" s="87"/>
      <c r="C63" s="85"/>
      <c r="D63" s="85"/>
      <c r="E63" s="85"/>
      <c r="F63" s="84"/>
      <c r="G63" s="84"/>
      <c r="H63" s="84"/>
      <c r="I63" s="84"/>
      <c r="J63" s="85"/>
      <c r="K63" s="85"/>
      <c r="L63" s="84"/>
      <c r="M63" s="85"/>
      <c r="N63" s="85"/>
      <c r="O63" s="84"/>
    </row>
    <row r="64" spans="2:15" thickBot="1" x14ac:dyDescent="0.25">
      <c r="B64" s="87"/>
      <c r="C64" s="85"/>
      <c r="D64" s="85"/>
      <c r="E64" s="85"/>
      <c r="F64" s="84"/>
      <c r="G64" s="84"/>
      <c r="H64" s="84"/>
      <c r="I64" s="84"/>
      <c r="J64" s="85"/>
      <c r="K64" s="85"/>
      <c r="L64" s="84"/>
      <c r="M64" s="85"/>
      <c r="N64" s="85"/>
      <c r="O64" s="84"/>
    </row>
    <row r="65" spans="2:15" thickBot="1" x14ac:dyDescent="0.25">
      <c r="B65" s="87"/>
      <c r="C65" s="85"/>
      <c r="D65" s="85"/>
      <c r="E65" s="85"/>
      <c r="F65" s="84"/>
      <c r="G65" s="84"/>
      <c r="H65" s="84"/>
      <c r="I65" s="84"/>
      <c r="J65" s="85"/>
      <c r="K65" s="85"/>
      <c r="L65" s="84"/>
      <c r="M65" s="85"/>
      <c r="N65" s="85"/>
      <c r="O65" s="84"/>
    </row>
    <row r="66" spans="2:15" thickBot="1" x14ac:dyDescent="0.25">
      <c r="B66" s="87"/>
      <c r="C66" s="85"/>
      <c r="D66" s="85"/>
      <c r="E66" s="85"/>
      <c r="F66" s="84"/>
      <c r="G66" s="84"/>
      <c r="H66" s="84"/>
      <c r="I66" s="84"/>
      <c r="J66" s="85"/>
      <c r="K66" s="85"/>
      <c r="L66" s="84"/>
      <c r="M66" s="85"/>
      <c r="N66" s="85"/>
      <c r="O66" s="84"/>
    </row>
    <row r="67" spans="2:15" thickBot="1" x14ac:dyDescent="0.25">
      <c r="B67" s="87"/>
      <c r="C67" s="85"/>
      <c r="D67" s="85"/>
      <c r="E67" s="85"/>
      <c r="F67" s="84"/>
      <c r="G67" s="84"/>
      <c r="H67" s="84"/>
      <c r="I67" s="84"/>
      <c r="J67" s="85"/>
      <c r="K67" s="85"/>
      <c r="L67" s="84"/>
      <c r="M67" s="85"/>
      <c r="N67" s="85"/>
      <c r="O67" s="84"/>
    </row>
    <row r="68" spans="2:15" thickBot="1" x14ac:dyDescent="0.25">
      <c r="B68" s="87"/>
      <c r="C68" s="85"/>
      <c r="D68" s="85"/>
      <c r="E68" s="85"/>
      <c r="F68" s="84"/>
      <c r="G68" s="84"/>
      <c r="H68" s="84"/>
      <c r="I68" s="84"/>
      <c r="J68" s="85"/>
      <c r="K68" s="85"/>
      <c r="L68" s="84"/>
      <c r="M68" s="85"/>
      <c r="N68" s="85"/>
      <c r="O68" s="84"/>
    </row>
    <row r="69" spans="2:15" thickBot="1" x14ac:dyDescent="0.25">
      <c r="B69" s="87"/>
      <c r="C69" s="85"/>
      <c r="D69" s="85"/>
      <c r="E69" s="85"/>
      <c r="F69" s="84"/>
      <c r="G69" s="84"/>
      <c r="H69" s="84"/>
      <c r="I69" s="84"/>
      <c r="J69" s="85"/>
      <c r="K69" s="85"/>
      <c r="L69" s="84"/>
      <c r="M69" s="85"/>
      <c r="N69" s="85"/>
      <c r="O69" s="84"/>
    </row>
    <row r="70" spans="2:15" thickBot="1" x14ac:dyDescent="0.25">
      <c r="B70" s="87"/>
      <c r="C70" s="85"/>
      <c r="D70" s="85"/>
      <c r="E70" s="85"/>
      <c r="F70" s="84"/>
      <c r="G70" s="84"/>
      <c r="H70" s="84"/>
      <c r="I70" s="84"/>
      <c r="J70" s="85"/>
      <c r="K70" s="85"/>
      <c r="L70" s="84"/>
      <c r="M70" s="85"/>
      <c r="N70" s="85"/>
      <c r="O70" s="84"/>
    </row>
    <row r="71" spans="2:15" thickBot="1" x14ac:dyDescent="0.25">
      <c r="B71" s="87"/>
      <c r="C71" s="85"/>
      <c r="D71" s="85"/>
      <c r="E71" s="85"/>
      <c r="F71" s="84"/>
      <c r="G71" s="84"/>
      <c r="H71" s="84"/>
      <c r="I71" s="84"/>
      <c r="J71" s="85"/>
      <c r="K71" s="85"/>
      <c r="L71" s="84"/>
      <c r="M71" s="85"/>
      <c r="N71" s="85"/>
      <c r="O71" s="84"/>
    </row>
    <row r="72" spans="2:15" thickBot="1" x14ac:dyDescent="0.25">
      <c r="B72" s="87"/>
      <c r="C72" s="85"/>
      <c r="D72" s="85"/>
      <c r="E72" s="85"/>
      <c r="F72" s="84"/>
      <c r="G72" s="84"/>
      <c r="H72" s="84"/>
      <c r="I72" s="84"/>
      <c r="J72" s="85"/>
      <c r="K72" s="85"/>
      <c r="L72" s="84"/>
      <c r="M72" s="85"/>
      <c r="N72" s="85"/>
      <c r="O72" s="84"/>
    </row>
    <row r="73" spans="2:15" thickBot="1" x14ac:dyDescent="0.25">
      <c r="B73" s="87"/>
      <c r="C73" s="85"/>
      <c r="D73" s="85"/>
      <c r="E73" s="85"/>
      <c r="F73" s="84"/>
      <c r="G73" s="84"/>
      <c r="H73" s="84"/>
      <c r="I73" s="84"/>
      <c r="J73" s="85"/>
      <c r="K73" s="85"/>
      <c r="L73" s="84"/>
      <c r="M73" s="85"/>
      <c r="N73" s="85"/>
      <c r="O73" s="84"/>
    </row>
    <row r="74" spans="2:15" thickBot="1" x14ac:dyDescent="0.25">
      <c r="B74" s="87"/>
      <c r="C74" s="85"/>
      <c r="D74" s="85"/>
      <c r="E74" s="85"/>
      <c r="F74" s="84"/>
      <c r="G74" s="84"/>
      <c r="H74" s="84"/>
      <c r="I74" s="84"/>
      <c r="J74" s="85"/>
      <c r="K74" s="85"/>
      <c r="L74" s="84"/>
      <c r="M74" s="85"/>
      <c r="N74" s="85"/>
      <c r="O74" s="84"/>
    </row>
    <row r="75" spans="2:15" thickBot="1" x14ac:dyDescent="0.25">
      <c r="B75" s="87"/>
      <c r="C75" s="85"/>
      <c r="D75" s="85"/>
      <c r="E75" s="85"/>
      <c r="F75" s="84"/>
      <c r="G75" s="84"/>
      <c r="H75" s="84"/>
      <c r="I75" s="84"/>
      <c r="J75" s="85"/>
      <c r="K75" s="85"/>
      <c r="L75" s="84"/>
      <c r="M75" s="85"/>
      <c r="N75" s="85"/>
      <c r="O75" s="84"/>
    </row>
    <row r="76" spans="2:15" thickBot="1" x14ac:dyDescent="0.25">
      <c r="B76" s="87"/>
      <c r="C76" s="85"/>
      <c r="D76" s="85"/>
      <c r="E76" s="85"/>
      <c r="F76" s="84"/>
      <c r="G76" s="84"/>
      <c r="H76" s="84"/>
      <c r="I76" s="84"/>
      <c r="J76" s="85"/>
      <c r="K76" s="85"/>
      <c r="L76" s="84"/>
      <c r="M76" s="85"/>
      <c r="N76" s="85"/>
      <c r="O76" s="84"/>
    </row>
    <row r="77" spans="2:15" thickBot="1" x14ac:dyDescent="0.25">
      <c r="B77" s="87"/>
      <c r="C77" s="85"/>
      <c r="D77" s="85"/>
      <c r="E77" s="85"/>
      <c r="F77" s="84"/>
      <c r="G77" s="84"/>
      <c r="H77" s="84"/>
      <c r="I77" s="84"/>
      <c r="J77" s="85"/>
      <c r="K77" s="85"/>
      <c r="L77" s="84"/>
      <c r="M77" s="85"/>
      <c r="N77" s="85"/>
      <c r="O77" s="84"/>
    </row>
    <row r="78" spans="2:15" thickBot="1" x14ac:dyDescent="0.25">
      <c r="B78" s="87"/>
      <c r="C78" s="85"/>
      <c r="D78" s="85"/>
      <c r="E78" s="85"/>
      <c r="F78" s="84"/>
      <c r="G78" s="84"/>
      <c r="H78" s="84"/>
      <c r="I78" s="84"/>
      <c r="J78" s="85"/>
      <c r="K78" s="85"/>
      <c r="L78" s="84"/>
      <c r="M78" s="85"/>
      <c r="N78" s="85"/>
      <c r="O78" s="84"/>
    </row>
    <row r="79" spans="2:15" thickBot="1" x14ac:dyDescent="0.25">
      <c r="B79" s="87"/>
      <c r="C79" s="85"/>
      <c r="D79" s="85"/>
      <c r="E79" s="85"/>
      <c r="F79" s="84"/>
      <c r="G79" s="84"/>
      <c r="H79" s="84"/>
      <c r="I79" s="84"/>
      <c r="J79" s="85"/>
      <c r="K79" s="85"/>
      <c r="L79" s="84"/>
      <c r="M79" s="85"/>
      <c r="N79" s="85"/>
      <c r="O79" s="84"/>
    </row>
    <row r="80" spans="2:15" thickBot="1" x14ac:dyDescent="0.25">
      <c r="B80" s="87"/>
      <c r="C80" s="85"/>
      <c r="D80" s="85"/>
      <c r="E80" s="85"/>
      <c r="F80" s="84"/>
      <c r="G80" s="84"/>
      <c r="H80" s="84"/>
      <c r="I80" s="84"/>
      <c r="J80" s="85"/>
      <c r="K80" s="85"/>
      <c r="L80" s="84"/>
      <c r="M80" s="85"/>
      <c r="N80" s="85"/>
      <c r="O80" s="84"/>
    </row>
    <row r="81" spans="2:15" thickBot="1" x14ac:dyDescent="0.25">
      <c r="B81" s="87"/>
      <c r="C81" s="85"/>
      <c r="D81" s="85"/>
      <c r="E81" s="85"/>
      <c r="F81" s="84"/>
      <c r="G81" s="84"/>
      <c r="H81" s="84"/>
      <c r="I81" s="84"/>
      <c r="J81" s="85"/>
      <c r="K81" s="85"/>
      <c r="L81" s="84"/>
      <c r="M81" s="85"/>
      <c r="N81" s="85"/>
      <c r="O81" s="84"/>
    </row>
    <row r="82" spans="2:15" thickBot="1" x14ac:dyDescent="0.25">
      <c r="B82" s="87"/>
      <c r="C82" s="85"/>
      <c r="D82" s="85"/>
      <c r="E82" s="85"/>
      <c r="F82" s="84"/>
      <c r="G82" s="84"/>
      <c r="H82" s="84"/>
      <c r="I82" s="84"/>
      <c r="J82" s="85"/>
      <c r="K82" s="85"/>
      <c r="L82" s="84"/>
      <c r="M82" s="85"/>
      <c r="N82" s="85"/>
      <c r="O82" s="84"/>
    </row>
    <row r="83" spans="2:15" thickBot="1" x14ac:dyDescent="0.25">
      <c r="B83" s="87"/>
      <c r="C83" s="85"/>
      <c r="D83" s="85"/>
      <c r="E83" s="85"/>
      <c r="F83" s="84"/>
      <c r="G83" s="84"/>
      <c r="H83" s="84"/>
      <c r="I83" s="84"/>
      <c r="J83" s="85"/>
      <c r="K83" s="85"/>
      <c r="L83" s="84"/>
      <c r="M83" s="85"/>
      <c r="N83" s="85"/>
      <c r="O83" s="84"/>
    </row>
    <row r="84" spans="2:15" thickBot="1" x14ac:dyDescent="0.25">
      <c r="B84" s="87"/>
      <c r="C84" s="85"/>
      <c r="D84" s="85"/>
      <c r="E84" s="85"/>
      <c r="F84" s="84"/>
      <c r="G84" s="84"/>
      <c r="H84" s="84"/>
      <c r="I84" s="84"/>
      <c r="J84" s="85"/>
      <c r="K84" s="85"/>
      <c r="L84" s="84"/>
      <c r="M84" s="85"/>
      <c r="N84" s="85"/>
      <c r="O84" s="84"/>
    </row>
    <row r="85" spans="2:15" thickBot="1" x14ac:dyDescent="0.25">
      <c r="B85" s="87"/>
      <c r="C85" s="85"/>
      <c r="D85" s="85"/>
      <c r="E85" s="85"/>
      <c r="F85" s="84"/>
      <c r="G85" s="84"/>
      <c r="H85" s="84"/>
      <c r="I85" s="84"/>
      <c r="J85" s="85"/>
      <c r="K85" s="85"/>
      <c r="L85" s="84"/>
      <c r="M85" s="85"/>
      <c r="N85" s="85"/>
      <c r="O85" s="84"/>
    </row>
    <row r="86" spans="2:15" thickBot="1" x14ac:dyDescent="0.25">
      <c r="B86" s="87"/>
      <c r="C86" s="85"/>
      <c r="D86" s="85"/>
      <c r="E86" s="85"/>
      <c r="F86" s="84"/>
      <c r="G86" s="84"/>
      <c r="H86" s="84"/>
      <c r="I86" s="84"/>
      <c r="J86" s="85"/>
      <c r="K86" s="85"/>
      <c r="L86" s="84"/>
      <c r="M86" s="85"/>
      <c r="N86" s="85"/>
      <c r="O86" s="84"/>
    </row>
    <row r="87" spans="2:15" thickBot="1" x14ac:dyDescent="0.25">
      <c r="B87" s="87"/>
      <c r="C87" s="85"/>
      <c r="D87" s="85"/>
      <c r="E87" s="85"/>
      <c r="F87" s="84"/>
      <c r="G87" s="84"/>
      <c r="H87" s="84"/>
      <c r="I87" s="84"/>
      <c r="J87" s="85"/>
      <c r="K87" s="85"/>
      <c r="L87" s="84"/>
      <c r="M87" s="85"/>
      <c r="N87" s="85"/>
      <c r="O87" s="84"/>
    </row>
    <row r="88" spans="2:15" thickBot="1" x14ac:dyDescent="0.25">
      <c r="B88" s="87"/>
      <c r="C88" s="85"/>
      <c r="D88" s="85"/>
      <c r="E88" s="85"/>
      <c r="F88" s="84"/>
      <c r="G88" s="84"/>
      <c r="H88" s="84"/>
      <c r="I88" s="84"/>
      <c r="J88" s="85"/>
      <c r="K88" s="85"/>
      <c r="L88" s="84"/>
      <c r="M88" s="85"/>
      <c r="N88" s="85"/>
      <c r="O88" s="84"/>
    </row>
    <row r="89" spans="2:15" thickBot="1" x14ac:dyDescent="0.25">
      <c r="B89" s="87"/>
      <c r="C89" s="85"/>
      <c r="D89" s="85"/>
      <c r="E89" s="85"/>
      <c r="F89" s="84"/>
      <c r="G89" s="84"/>
      <c r="H89" s="84"/>
      <c r="I89" s="84"/>
      <c r="J89" s="85"/>
      <c r="K89" s="85"/>
      <c r="L89" s="84"/>
      <c r="M89" s="85"/>
      <c r="N89" s="85"/>
      <c r="O89" s="84"/>
    </row>
    <row r="90" spans="2:15" thickBot="1" x14ac:dyDescent="0.25">
      <c r="B90" s="87"/>
      <c r="C90" s="85"/>
      <c r="D90" s="85"/>
      <c r="E90" s="85"/>
      <c r="F90" s="84"/>
      <c r="G90" s="84"/>
      <c r="H90" s="84"/>
      <c r="I90" s="84"/>
      <c r="J90" s="85"/>
      <c r="K90" s="85"/>
      <c r="L90" s="84"/>
      <c r="M90" s="85"/>
      <c r="N90" s="85"/>
      <c r="O90" s="84"/>
    </row>
    <row r="91" spans="2:15" thickBot="1" x14ac:dyDescent="0.25">
      <c r="B91" s="87"/>
      <c r="C91" s="85"/>
      <c r="D91" s="85"/>
      <c r="E91" s="85"/>
      <c r="F91" s="84"/>
      <c r="G91" s="84"/>
      <c r="H91" s="84"/>
      <c r="I91" s="84"/>
      <c r="J91" s="85"/>
      <c r="K91" s="85"/>
      <c r="L91" s="84"/>
      <c r="M91" s="85"/>
      <c r="N91" s="85"/>
      <c r="O91" s="84"/>
    </row>
    <row r="92" spans="2:15" thickBot="1" x14ac:dyDescent="0.25">
      <c r="B92" s="87"/>
      <c r="C92" s="85"/>
      <c r="D92" s="85"/>
      <c r="E92" s="85"/>
      <c r="F92" s="84"/>
      <c r="G92" s="84"/>
      <c r="H92" s="84"/>
      <c r="I92" s="84"/>
      <c r="J92" s="85"/>
      <c r="K92" s="85"/>
      <c r="L92" s="84"/>
      <c r="M92" s="85"/>
      <c r="N92" s="85"/>
      <c r="O92" s="84"/>
    </row>
    <row r="93" spans="2:15" thickBot="1" x14ac:dyDescent="0.25">
      <c r="B93" s="87"/>
      <c r="C93" s="85"/>
      <c r="D93" s="85"/>
      <c r="E93" s="85"/>
      <c r="F93" s="84"/>
      <c r="G93" s="84"/>
      <c r="H93" s="84"/>
      <c r="I93" s="84"/>
      <c r="J93" s="85"/>
      <c r="K93" s="85"/>
      <c r="L93" s="84"/>
      <c r="M93" s="85"/>
      <c r="N93" s="85"/>
      <c r="O93" s="84"/>
    </row>
    <row r="94" spans="2:15" thickBot="1" x14ac:dyDescent="0.25">
      <c r="B94" s="87"/>
      <c r="C94" s="85"/>
      <c r="D94" s="85"/>
      <c r="E94" s="85"/>
      <c r="F94" s="84"/>
      <c r="G94" s="84"/>
      <c r="H94" s="84"/>
      <c r="I94" s="84"/>
      <c r="J94" s="85"/>
      <c r="K94" s="85"/>
      <c r="L94" s="84"/>
      <c r="M94" s="85"/>
      <c r="N94" s="85"/>
      <c r="O94" s="84"/>
    </row>
    <row r="95" spans="2:15" thickBot="1" x14ac:dyDescent="0.25">
      <c r="B95" s="87"/>
      <c r="C95" s="85"/>
      <c r="D95" s="85"/>
      <c r="E95" s="85"/>
      <c r="F95" s="84"/>
      <c r="G95" s="84"/>
      <c r="H95" s="84"/>
      <c r="I95" s="84"/>
      <c r="J95" s="85"/>
      <c r="K95" s="85"/>
      <c r="L95" s="84"/>
      <c r="M95" s="85"/>
      <c r="N95" s="85"/>
      <c r="O95" s="84"/>
    </row>
    <row r="96" spans="2:15" thickBot="1" x14ac:dyDescent="0.25">
      <c r="B96" s="87"/>
      <c r="C96" s="85"/>
      <c r="D96" s="85"/>
      <c r="E96" s="85"/>
      <c r="F96" s="84"/>
      <c r="G96" s="84"/>
      <c r="H96" s="84"/>
      <c r="I96" s="84"/>
      <c r="J96" s="85"/>
      <c r="K96" s="85"/>
      <c r="L96" s="84"/>
      <c r="M96" s="85"/>
      <c r="N96" s="85"/>
      <c r="O96" s="84"/>
    </row>
    <row r="97" spans="2:15" thickBot="1" x14ac:dyDescent="0.25">
      <c r="B97" s="87"/>
      <c r="C97" s="85"/>
      <c r="D97" s="85"/>
      <c r="E97" s="85"/>
      <c r="F97" s="84"/>
      <c r="G97" s="84"/>
      <c r="H97" s="84"/>
      <c r="I97" s="84"/>
      <c r="J97" s="85"/>
      <c r="K97" s="85"/>
      <c r="L97" s="84"/>
      <c r="M97" s="85"/>
      <c r="N97" s="85"/>
      <c r="O97" s="84"/>
    </row>
    <row r="98" spans="2:15" thickBot="1" x14ac:dyDescent="0.25">
      <c r="B98" s="87"/>
      <c r="C98" s="85"/>
      <c r="D98" s="85"/>
      <c r="E98" s="85"/>
      <c r="F98" s="84"/>
      <c r="G98" s="84"/>
      <c r="H98" s="84"/>
      <c r="I98" s="84"/>
      <c r="J98" s="85"/>
      <c r="K98" s="85"/>
      <c r="L98" s="84"/>
      <c r="M98" s="85"/>
      <c r="N98" s="85"/>
      <c r="O98" s="84"/>
    </row>
    <row r="99" spans="2:15" thickBot="1" x14ac:dyDescent="0.25">
      <c r="B99" s="87"/>
      <c r="C99" s="85"/>
      <c r="D99" s="85"/>
      <c r="E99" s="85"/>
      <c r="F99" s="84"/>
      <c r="G99" s="84"/>
      <c r="H99" s="84"/>
      <c r="I99" s="84"/>
      <c r="J99" s="85"/>
      <c r="K99" s="85"/>
      <c r="L99" s="84"/>
      <c r="M99" s="85"/>
      <c r="N99" s="85"/>
      <c r="O99" s="84"/>
    </row>
    <row r="100" spans="2:15" thickBot="1" x14ac:dyDescent="0.25">
      <c r="B100" s="87"/>
      <c r="C100" s="85"/>
      <c r="D100" s="85"/>
      <c r="E100" s="85"/>
      <c r="F100" s="84"/>
      <c r="G100" s="84"/>
      <c r="H100" s="84"/>
      <c r="I100" s="84"/>
      <c r="J100" s="85"/>
      <c r="K100" s="85"/>
      <c r="L100" s="84"/>
      <c r="M100" s="85"/>
      <c r="N100" s="85"/>
      <c r="O100" s="84"/>
    </row>
    <row r="101" spans="2:15" thickBot="1" x14ac:dyDescent="0.25">
      <c r="B101" s="87"/>
      <c r="C101" s="85"/>
      <c r="D101" s="85"/>
      <c r="E101" s="85"/>
      <c r="F101" s="84"/>
      <c r="G101" s="84"/>
      <c r="H101" s="84"/>
      <c r="I101" s="84"/>
      <c r="J101" s="85"/>
      <c r="K101" s="85"/>
      <c r="L101" s="84"/>
      <c r="M101" s="85"/>
      <c r="N101" s="85"/>
      <c r="O101" s="84"/>
    </row>
    <row r="102" spans="2:15" thickBot="1" x14ac:dyDescent="0.25">
      <c r="B102" s="87"/>
      <c r="C102" s="85"/>
      <c r="D102" s="85"/>
      <c r="E102" s="85"/>
      <c r="F102" s="84"/>
      <c r="G102" s="84"/>
      <c r="H102" s="84"/>
      <c r="I102" s="84"/>
      <c r="J102" s="85"/>
      <c r="K102" s="85"/>
      <c r="L102" s="84"/>
      <c r="M102" s="85"/>
      <c r="N102" s="85"/>
      <c r="O102" s="84"/>
    </row>
    <row r="103" spans="2:15" thickBot="1" x14ac:dyDescent="0.25">
      <c r="B103" s="87"/>
      <c r="C103" s="85"/>
      <c r="D103" s="85"/>
      <c r="E103" s="85"/>
      <c r="F103" s="84"/>
      <c r="G103" s="84"/>
      <c r="H103" s="84"/>
      <c r="I103" s="84"/>
      <c r="J103" s="85"/>
      <c r="K103" s="85"/>
      <c r="L103" s="84"/>
      <c r="M103" s="85"/>
      <c r="N103" s="85"/>
      <c r="O103" s="84"/>
    </row>
    <row r="104" spans="2:15" thickBot="1" x14ac:dyDescent="0.25">
      <c r="B104" s="87"/>
      <c r="C104" s="85"/>
      <c r="D104" s="85"/>
      <c r="E104" s="85"/>
      <c r="F104" s="84"/>
      <c r="G104" s="84"/>
      <c r="H104" s="84"/>
      <c r="I104" s="84"/>
      <c r="J104" s="85"/>
      <c r="K104" s="85"/>
      <c r="L104" s="84"/>
      <c r="M104" s="85"/>
      <c r="N104" s="85"/>
      <c r="O104" s="84"/>
    </row>
    <row r="105" spans="2:15" thickBot="1" x14ac:dyDescent="0.25">
      <c r="B105" s="87"/>
      <c r="C105" s="85"/>
      <c r="D105" s="85"/>
      <c r="E105" s="85"/>
      <c r="F105" s="84"/>
      <c r="G105" s="84"/>
      <c r="H105" s="84"/>
      <c r="I105" s="84"/>
      <c r="J105" s="85"/>
      <c r="K105" s="85"/>
      <c r="L105" s="84"/>
      <c r="M105" s="85"/>
      <c r="N105" s="85"/>
      <c r="O105" s="84"/>
    </row>
    <row r="106" spans="2:15" thickBot="1" x14ac:dyDescent="0.25">
      <c r="B106" s="87"/>
      <c r="C106" s="85"/>
      <c r="D106" s="85"/>
      <c r="E106" s="85"/>
      <c r="F106" s="84"/>
      <c r="G106" s="84"/>
      <c r="H106" s="84"/>
      <c r="I106" s="84"/>
      <c r="J106" s="85"/>
      <c r="K106" s="85"/>
      <c r="L106" s="84"/>
      <c r="M106" s="85"/>
      <c r="N106" s="85"/>
      <c r="O106" s="84"/>
    </row>
    <row r="107" spans="2:15" thickBot="1" x14ac:dyDescent="0.25">
      <c r="B107" s="87"/>
      <c r="C107" s="85"/>
      <c r="D107" s="85"/>
      <c r="E107" s="85"/>
      <c r="F107" s="84"/>
      <c r="G107" s="84"/>
      <c r="H107" s="84"/>
      <c r="I107" s="84"/>
      <c r="J107" s="85"/>
      <c r="K107" s="85"/>
      <c r="L107" s="84"/>
      <c r="M107" s="85"/>
      <c r="N107" s="85"/>
      <c r="O107" s="84"/>
    </row>
    <row r="108" spans="2:15" thickBot="1" x14ac:dyDescent="0.25">
      <c r="B108" s="87"/>
      <c r="C108" s="85"/>
      <c r="D108" s="85"/>
      <c r="E108" s="85"/>
      <c r="F108" s="84"/>
      <c r="G108" s="84"/>
      <c r="H108" s="84"/>
      <c r="I108" s="84"/>
      <c r="J108" s="85"/>
      <c r="K108" s="85"/>
      <c r="L108" s="84"/>
      <c r="M108" s="85"/>
      <c r="N108" s="85"/>
      <c r="O108" s="84"/>
    </row>
    <row r="109" spans="2:15" thickBot="1" x14ac:dyDescent="0.25">
      <c r="B109" s="87"/>
      <c r="C109" s="85"/>
      <c r="D109" s="85"/>
      <c r="E109" s="85"/>
      <c r="F109" s="84"/>
      <c r="G109" s="84"/>
      <c r="H109" s="84"/>
      <c r="I109" s="84"/>
      <c r="J109" s="85"/>
      <c r="K109" s="85"/>
      <c r="L109" s="84"/>
      <c r="M109" s="85"/>
      <c r="N109" s="85"/>
      <c r="O109" s="84"/>
    </row>
    <row r="110" spans="2:15" thickBot="1" x14ac:dyDescent="0.25">
      <c r="B110" s="87"/>
      <c r="C110" s="85"/>
      <c r="D110" s="85"/>
      <c r="E110" s="85"/>
      <c r="F110" s="84"/>
      <c r="G110" s="84"/>
      <c r="H110" s="84"/>
      <c r="I110" s="84"/>
      <c r="J110" s="85"/>
      <c r="K110" s="85"/>
      <c r="L110" s="84"/>
      <c r="M110" s="85"/>
      <c r="N110" s="85"/>
      <c r="O110" s="84"/>
    </row>
    <row r="111" spans="2:15" thickBot="1" x14ac:dyDescent="0.25">
      <c r="B111" s="87"/>
      <c r="C111" s="85"/>
      <c r="D111" s="85"/>
      <c r="E111" s="85"/>
      <c r="F111" s="84"/>
      <c r="G111" s="84"/>
      <c r="H111" s="84"/>
      <c r="I111" s="84"/>
      <c r="J111" s="85"/>
      <c r="K111" s="85"/>
      <c r="L111" s="84"/>
      <c r="M111" s="85"/>
      <c r="N111" s="85"/>
      <c r="O111" s="84"/>
    </row>
    <row r="112" spans="2:15" thickBot="1" x14ac:dyDescent="0.25">
      <c r="B112" s="87"/>
      <c r="C112" s="85"/>
      <c r="D112" s="85"/>
      <c r="E112" s="85"/>
      <c r="F112" s="84"/>
      <c r="G112" s="84"/>
      <c r="H112" s="84"/>
      <c r="I112" s="84"/>
      <c r="J112" s="85"/>
      <c r="K112" s="85"/>
      <c r="L112" s="84"/>
      <c r="M112" s="85"/>
      <c r="N112" s="85"/>
      <c r="O112" s="84"/>
    </row>
    <row r="113" spans="2:15" thickBot="1" x14ac:dyDescent="0.25">
      <c r="B113" s="87"/>
      <c r="C113" s="85"/>
      <c r="D113" s="85"/>
      <c r="E113" s="85"/>
      <c r="F113" s="84"/>
      <c r="G113" s="84"/>
      <c r="H113" s="84"/>
      <c r="I113" s="84"/>
      <c r="J113" s="85"/>
      <c r="K113" s="85"/>
      <c r="L113" s="84"/>
      <c r="M113" s="85"/>
      <c r="N113" s="85"/>
      <c r="O113" s="84"/>
    </row>
    <row r="114" spans="2:15" thickBot="1" x14ac:dyDescent="0.25">
      <c r="B114" s="87"/>
      <c r="C114" s="85"/>
      <c r="D114" s="85"/>
      <c r="E114" s="85"/>
      <c r="F114" s="84"/>
      <c r="G114" s="84"/>
      <c r="H114" s="84"/>
      <c r="I114" s="84"/>
      <c r="J114" s="85"/>
      <c r="K114" s="85"/>
      <c r="L114" s="84"/>
      <c r="M114" s="85"/>
      <c r="N114" s="85"/>
      <c r="O114" s="84"/>
    </row>
    <row r="115" spans="2:15" thickBot="1" x14ac:dyDescent="0.25">
      <c r="B115" s="87"/>
      <c r="C115" s="85"/>
      <c r="D115" s="85"/>
      <c r="E115" s="85"/>
      <c r="F115" s="84"/>
      <c r="G115" s="84"/>
      <c r="H115" s="84"/>
      <c r="I115" s="84"/>
      <c r="J115" s="85"/>
      <c r="K115" s="85"/>
      <c r="L115" s="84"/>
      <c r="M115" s="85"/>
      <c r="N115" s="85"/>
      <c r="O115" s="84"/>
    </row>
    <row r="116" spans="2:15" thickBot="1" x14ac:dyDescent="0.25">
      <c r="B116" s="87"/>
      <c r="C116" s="85"/>
      <c r="D116" s="85"/>
      <c r="E116" s="85"/>
      <c r="F116" s="84"/>
      <c r="G116" s="84"/>
      <c r="H116" s="84"/>
      <c r="I116" s="84"/>
      <c r="J116" s="85"/>
      <c r="K116" s="85"/>
      <c r="L116" s="84"/>
      <c r="M116" s="85"/>
      <c r="N116" s="85"/>
      <c r="O116" s="84"/>
    </row>
    <row r="117" spans="2:15" thickBot="1" x14ac:dyDescent="0.25">
      <c r="B117" s="87"/>
      <c r="C117" s="85"/>
      <c r="D117" s="85"/>
      <c r="E117" s="85"/>
      <c r="F117" s="84"/>
      <c r="G117" s="84"/>
      <c r="H117" s="84"/>
      <c r="I117" s="84"/>
      <c r="J117" s="85"/>
      <c r="K117" s="85"/>
      <c r="L117" s="84"/>
      <c r="M117" s="85"/>
      <c r="N117" s="85"/>
      <c r="O117" s="84"/>
    </row>
    <row r="118" spans="2:15" thickBot="1" x14ac:dyDescent="0.25">
      <c r="B118" s="87"/>
      <c r="C118" s="85"/>
      <c r="D118" s="85"/>
      <c r="E118" s="85"/>
      <c r="F118" s="84"/>
      <c r="G118" s="84"/>
      <c r="H118" s="84"/>
      <c r="I118" s="84"/>
      <c r="J118" s="85"/>
      <c r="K118" s="85"/>
      <c r="L118" s="84"/>
      <c r="M118" s="85"/>
      <c r="N118" s="85"/>
      <c r="O118" s="84"/>
    </row>
    <row r="119" spans="2:15" thickBot="1" x14ac:dyDescent="0.25">
      <c r="B119" s="87"/>
      <c r="C119" s="85"/>
      <c r="D119" s="85"/>
      <c r="E119" s="85"/>
      <c r="F119" s="84"/>
      <c r="G119" s="84"/>
      <c r="H119" s="84"/>
      <c r="I119" s="84"/>
      <c r="J119" s="85"/>
      <c r="K119" s="85"/>
      <c r="L119" s="84"/>
      <c r="M119" s="85"/>
      <c r="N119" s="85"/>
      <c r="O119" s="84"/>
    </row>
    <row r="120" spans="2:15" thickBot="1" x14ac:dyDescent="0.25">
      <c r="B120" s="87"/>
      <c r="C120" s="85"/>
      <c r="D120" s="85"/>
      <c r="E120" s="85"/>
      <c r="F120" s="84"/>
      <c r="G120" s="84"/>
      <c r="H120" s="84"/>
      <c r="I120" s="84"/>
      <c r="J120" s="85"/>
      <c r="K120" s="85"/>
      <c r="L120" s="84"/>
      <c r="M120" s="85"/>
      <c r="N120" s="85"/>
      <c r="O120" s="84"/>
    </row>
    <row r="121" spans="2:15" thickBot="1" x14ac:dyDescent="0.25">
      <c r="B121" s="87"/>
      <c r="C121" s="85"/>
      <c r="D121" s="85"/>
      <c r="E121" s="85"/>
      <c r="F121" s="84"/>
      <c r="G121" s="84"/>
      <c r="H121" s="84"/>
      <c r="I121" s="84"/>
      <c r="J121" s="85"/>
      <c r="K121" s="85"/>
      <c r="L121" s="84"/>
      <c r="M121" s="85"/>
      <c r="N121" s="85"/>
      <c r="O121" s="84"/>
    </row>
    <row r="122" spans="2:15" thickBot="1" x14ac:dyDescent="0.25">
      <c r="B122" s="87"/>
      <c r="C122" s="85"/>
      <c r="D122" s="85"/>
      <c r="E122" s="85"/>
      <c r="F122" s="84"/>
      <c r="G122" s="84"/>
      <c r="H122" s="84"/>
      <c r="I122" s="84"/>
      <c r="J122" s="85"/>
      <c r="K122" s="85"/>
      <c r="L122" s="84"/>
      <c r="M122" s="85"/>
      <c r="N122" s="85"/>
      <c r="O122" s="84"/>
    </row>
    <row r="123" spans="2:15" thickBot="1" x14ac:dyDescent="0.25">
      <c r="B123" s="87"/>
      <c r="C123" s="85"/>
      <c r="D123" s="85"/>
      <c r="E123" s="85"/>
      <c r="F123" s="84"/>
      <c r="G123" s="84"/>
      <c r="H123" s="84"/>
      <c r="I123" s="84"/>
      <c r="J123" s="85"/>
      <c r="K123" s="85"/>
      <c r="L123" s="84"/>
      <c r="M123" s="85"/>
      <c r="N123" s="85"/>
      <c r="O123" s="84"/>
    </row>
    <row r="124" spans="2:15" thickBot="1" x14ac:dyDescent="0.25">
      <c r="B124" s="87"/>
      <c r="C124" s="85"/>
      <c r="D124" s="85"/>
      <c r="E124" s="85"/>
      <c r="F124" s="84"/>
      <c r="G124" s="84"/>
      <c r="H124" s="84"/>
      <c r="I124" s="84"/>
      <c r="J124" s="85"/>
      <c r="K124" s="85"/>
      <c r="L124" s="84"/>
      <c r="M124" s="85"/>
      <c r="N124" s="85"/>
      <c r="O124" s="84"/>
    </row>
    <row r="125" spans="2:15" thickBot="1" x14ac:dyDescent="0.25">
      <c r="B125" s="87"/>
      <c r="C125" s="85"/>
      <c r="D125" s="85"/>
      <c r="E125" s="85"/>
      <c r="F125" s="84"/>
      <c r="G125" s="84"/>
      <c r="H125" s="84"/>
      <c r="I125" s="84"/>
      <c r="J125" s="85"/>
      <c r="K125" s="85"/>
      <c r="L125" s="84"/>
      <c r="M125" s="85"/>
      <c r="N125" s="85"/>
      <c r="O125" s="84"/>
    </row>
    <row r="126" spans="2:15" thickBot="1" x14ac:dyDescent="0.25">
      <c r="B126" s="87"/>
      <c r="C126" s="85"/>
      <c r="D126" s="85"/>
      <c r="E126" s="85"/>
      <c r="F126" s="84"/>
      <c r="G126" s="84"/>
      <c r="H126" s="84"/>
      <c r="I126" s="84"/>
      <c r="J126" s="85"/>
      <c r="K126" s="85"/>
      <c r="L126" s="84"/>
      <c r="M126" s="85"/>
      <c r="N126" s="85"/>
      <c r="O126" s="84"/>
    </row>
    <row r="127" spans="2:15" thickBot="1" x14ac:dyDescent="0.25">
      <c r="B127" s="87"/>
      <c r="C127" s="85"/>
      <c r="D127" s="85"/>
      <c r="E127" s="85"/>
      <c r="F127" s="84"/>
      <c r="G127" s="84"/>
      <c r="H127" s="84"/>
      <c r="I127" s="84"/>
      <c r="J127" s="85"/>
      <c r="K127" s="85"/>
      <c r="L127" s="84"/>
      <c r="M127" s="85"/>
      <c r="N127" s="85"/>
      <c r="O127" s="84"/>
    </row>
    <row r="128" spans="2:15" thickBot="1" x14ac:dyDescent="0.25">
      <c r="B128" s="87"/>
      <c r="C128" s="85"/>
      <c r="D128" s="85"/>
      <c r="E128" s="85"/>
      <c r="F128" s="84"/>
      <c r="G128" s="84"/>
      <c r="H128" s="84"/>
      <c r="I128" s="84"/>
      <c r="J128" s="85"/>
      <c r="K128" s="85"/>
      <c r="L128" s="84"/>
      <c r="M128" s="85"/>
      <c r="N128" s="85"/>
      <c r="O128" s="84"/>
    </row>
    <row r="129" spans="2:15" thickBot="1" x14ac:dyDescent="0.25">
      <c r="B129" s="87"/>
      <c r="C129" s="85"/>
      <c r="D129" s="85"/>
      <c r="E129" s="85"/>
      <c r="F129" s="84"/>
      <c r="G129" s="84"/>
      <c r="H129" s="84"/>
      <c r="I129" s="84"/>
      <c r="J129" s="85"/>
      <c r="K129" s="85"/>
      <c r="L129" s="84"/>
      <c r="M129" s="85"/>
      <c r="N129" s="85"/>
      <c r="O129" s="84"/>
    </row>
    <row r="130" spans="2:15" thickBot="1" x14ac:dyDescent="0.25">
      <c r="B130" s="87"/>
      <c r="C130" s="85"/>
      <c r="D130" s="85"/>
      <c r="E130" s="85"/>
      <c r="F130" s="84"/>
      <c r="G130" s="84"/>
      <c r="H130" s="84"/>
      <c r="I130" s="84"/>
      <c r="J130" s="85"/>
      <c r="K130" s="85"/>
      <c r="L130" s="84"/>
      <c r="M130" s="85"/>
      <c r="N130" s="85"/>
      <c r="O130" s="84"/>
    </row>
    <row r="131" spans="2:15" thickBot="1" x14ac:dyDescent="0.25">
      <c r="B131" s="87"/>
      <c r="C131" s="85"/>
      <c r="D131" s="85"/>
      <c r="E131" s="85"/>
      <c r="F131" s="84"/>
      <c r="G131" s="84"/>
      <c r="H131" s="84"/>
      <c r="I131" s="84"/>
      <c r="J131" s="85"/>
      <c r="K131" s="85"/>
      <c r="L131" s="84"/>
      <c r="M131" s="85"/>
      <c r="N131" s="85"/>
      <c r="O131" s="84"/>
    </row>
    <row r="132" spans="2:15" thickBot="1" x14ac:dyDescent="0.25">
      <c r="B132" s="87"/>
      <c r="C132" s="85"/>
      <c r="D132" s="85"/>
      <c r="E132" s="85"/>
      <c r="F132" s="84"/>
      <c r="G132" s="84"/>
      <c r="H132" s="84"/>
      <c r="I132" s="84"/>
      <c r="J132" s="85"/>
      <c r="K132" s="85"/>
      <c r="L132" s="84"/>
      <c r="M132" s="85"/>
      <c r="N132" s="85"/>
      <c r="O132" s="84"/>
    </row>
    <row r="133" spans="2:15" thickBot="1" x14ac:dyDescent="0.25">
      <c r="B133" s="87"/>
      <c r="C133" s="85"/>
      <c r="D133" s="85"/>
      <c r="E133" s="85"/>
      <c r="F133" s="84"/>
      <c r="G133" s="84"/>
      <c r="H133" s="84"/>
      <c r="I133" s="84"/>
      <c r="J133" s="85"/>
      <c r="K133" s="85"/>
      <c r="L133" s="84"/>
      <c r="M133" s="85"/>
      <c r="N133" s="85"/>
      <c r="O133" s="84"/>
    </row>
    <row r="134" spans="2:15" thickBot="1" x14ac:dyDescent="0.25">
      <c r="B134" s="87"/>
      <c r="C134" s="85"/>
      <c r="D134" s="85"/>
      <c r="E134" s="85"/>
      <c r="F134" s="84"/>
      <c r="G134" s="84"/>
      <c r="H134" s="84"/>
      <c r="I134" s="84"/>
      <c r="J134" s="85"/>
      <c r="K134" s="85"/>
      <c r="L134" s="84"/>
      <c r="M134" s="85"/>
      <c r="N134" s="85"/>
      <c r="O134" s="84"/>
    </row>
    <row r="135" spans="2:15" thickBot="1" x14ac:dyDescent="0.25">
      <c r="B135" s="87"/>
      <c r="C135" s="85"/>
      <c r="D135" s="85"/>
      <c r="E135" s="85"/>
      <c r="F135" s="84"/>
      <c r="G135" s="84"/>
      <c r="H135" s="84"/>
      <c r="I135" s="84"/>
      <c r="J135" s="85"/>
      <c r="K135" s="85"/>
      <c r="L135" s="84"/>
      <c r="M135" s="85"/>
      <c r="N135" s="85"/>
      <c r="O135" s="84"/>
    </row>
    <row r="136" spans="2:15" thickBot="1" x14ac:dyDescent="0.25">
      <c r="B136" s="87"/>
      <c r="C136" s="85"/>
      <c r="D136" s="85"/>
      <c r="E136" s="85"/>
      <c r="F136" s="84"/>
      <c r="G136" s="84"/>
      <c r="H136" s="84"/>
      <c r="I136" s="84"/>
      <c r="J136" s="85"/>
      <c r="K136" s="85"/>
      <c r="L136" s="84"/>
      <c r="M136" s="85"/>
      <c r="N136" s="85"/>
      <c r="O136" s="84"/>
    </row>
    <row r="137" spans="2:15" thickBot="1" x14ac:dyDescent="0.25">
      <c r="B137" s="87"/>
      <c r="C137" s="85"/>
      <c r="D137" s="85"/>
      <c r="E137" s="85"/>
      <c r="F137" s="84"/>
      <c r="G137" s="84"/>
      <c r="H137" s="84"/>
      <c r="I137" s="84"/>
      <c r="J137" s="85"/>
      <c r="K137" s="85"/>
      <c r="L137" s="84"/>
      <c r="M137" s="85"/>
      <c r="N137" s="85"/>
      <c r="O137" s="84"/>
    </row>
    <row r="138" spans="2:15" thickBot="1" x14ac:dyDescent="0.25">
      <c r="B138" s="87"/>
      <c r="C138" s="85"/>
      <c r="D138" s="85"/>
      <c r="E138" s="85"/>
      <c r="F138" s="84"/>
      <c r="G138" s="84"/>
      <c r="H138" s="84"/>
      <c r="I138" s="84"/>
      <c r="J138" s="85"/>
      <c r="K138" s="85"/>
      <c r="L138" s="84"/>
      <c r="M138" s="85"/>
      <c r="N138" s="85"/>
      <c r="O138" s="84"/>
    </row>
    <row r="139" spans="2:15" thickBot="1" x14ac:dyDescent="0.25">
      <c r="B139" s="87"/>
      <c r="C139" s="85"/>
      <c r="D139" s="85"/>
      <c r="E139" s="85"/>
      <c r="F139" s="84"/>
      <c r="G139" s="84"/>
      <c r="H139" s="84"/>
      <c r="I139" s="84"/>
      <c r="J139" s="85"/>
      <c r="K139" s="85"/>
      <c r="L139" s="84"/>
      <c r="M139" s="85"/>
      <c r="N139" s="85"/>
      <c r="O139" s="84"/>
    </row>
    <row r="140" spans="2:15" thickBot="1" x14ac:dyDescent="0.25">
      <c r="B140" s="87"/>
      <c r="C140" s="85"/>
      <c r="D140" s="85"/>
      <c r="E140" s="85"/>
      <c r="F140" s="84"/>
      <c r="G140" s="84"/>
      <c r="H140" s="84"/>
      <c r="I140" s="84"/>
      <c r="J140" s="85"/>
      <c r="K140" s="85"/>
      <c r="L140" s="84"/>
      <c r="M140" s="85"/>
      <c r="N140" s="85"/>
      <c r="O140" s="84"/>
    </row>
    <row r="141" spans="2:15" thickBot="1" x14ac:dyDescent="0.25">
      <c r="B141" s="87"/>
      <c r="C141" s="85"/>
      <c r="D141" s="85"/>
      <c r="E141" s="85"/>
      <c r="F141" s="84"/>
      <c r="G141" s="84"/>
      <c r="H141" s="84"/>
      <c r="I141" s="84"/>
      <c r="J141" s="85"/>
      <c r="K141" s="85"/>
      <c r="L141" s="84"/>
      <c r="M141" s="85"/>
      <c r="N141" s="85"/>
      <c r="O141" s="84"/>
    </row>
    <row r="142" spans="2:15" thickBot="1" x14ac:dyDescent="0.25">
      <c r="B142" s="87"/>
      <c r="C142" s="85"/>
      <c r="D142" s="85"/>
      <c r="E142" s="85"/>
      <c r="F142" s="84"/>
      <c r="G142" s="84"/>
      <c r="H142" s="84"/>
      <c r="I142" s="84"/>
      <c r="J142" s="85"/>
      <c r="K142" s="85"/>
      <c r="L142" s="84"/>
      <c r="M142" s="85"/>
      <c r="N142" s="85"/>
      <c r="O142" s="84"/>
    </row>
    <row r="143" spans="2:15" thickBot="1" x14ac:dyDescent="0.25">
      <c r="B143" s="87"/>
      <c r="C143" s="85"/>
      <c r="D143" s="85"/>
      <c r="E143" s="85"/>
      <c r="F143" s="84"/>
      <c r="G143" s="84"/>
      <c r="H143" s="84"/>
      <c r="I143" s="84"/>
      <c r="J143" s="85"/>
      <c r="K143" s="85"/>
      <c r="L143" s="84"/>
      <c r="M143" s="85"/>
      <c r="N143" s="85"/>
      <c r="O143" s="84"/>
    </row>
    <row r="144" spans="2:15" thickBot="1" x14ac:dyDescent="0.25">
      <c r="B144" s="87"/>
      <c r="C144" s="85"/>
      <c r="D144" s="85"/>
      <c r="E144" s="85"/>
      <c r="F144" s="84"/>
      <c r="G144" s="84"/>
      <c r="H144" s="84"/>
      <c r="I144" s="84"/>
      <c r="J144" s="85"/>
      <c r="K144" s="85"/>
      <c r="L144" s="84"/>
      <c r="M144" s="85"/>
      <c r="N144" s="85"/>
      <c r="O144" s="84"/>
    </row>
    <row r="145" spans="2:15" thickBot="1" x14ac:dyDescent="0.25">
      <c r="B145" s="87"/>
      <c r="C145" s="85"/>
      <c r="D145" s="85"/>
      <c r="E145" s="85"/>
      <c r="F145" s="84"/>
      <c r="G145" s="84"/>
      <c r="H145" s="84"/>
      <c r="I145" s="84"/>
      <c r="J145" s="85"/>
      <c r="K145" s="85"/>
      <c r="L145" s="84"/>
      <c r="M145" s="85"/>
      <c r="N145" s="85"/>
      <c r="O145" s="84"/>
    </row>
    <row r="146" spans="2:15" thickBot="1" x14ac:dyDescent="0.25">
      <c r="B146" s="87"/>
      <c r="C146" s="85"/>
      <c r="D146" s="85"/>
      <c r="E146" s="85"/>
      <c r="F146" s="84"/>
      <c r="G146" s="84"/>
      <c r="H146" s="84"/>
      <c r="I146" s="84"/>
      <c r="J146" s="85"/>
      <c r="K146" s="85"/>
      <c r="L146" s="84"/>
      <c r="M146" s="85"/>
      <c r="N146" s="85"/>
      <c r="O146" s="84"/>
    </row>
    <row r="147" spans="2:15" thickBot="1" x14ac:dyDescent="0.25">
      <c r="B147" s="87"/>
      <c r="C147" s="85"/>
      <c r="D147" s="85"/>
      <c r="E147" s="85"/>
      <c r="F147" s="84"/>
      <c r="G147" s="84"/>
      <c r="H147" s="84"/>
      <c r="I147" s="84"/>
      <c r="J147" s="85"/>
      <c r="K147" s="85"/>
      <c r="L147" s="84"/>
      <c r="M147" s="85"/>
      <c r="N147" s="85"/>
      <c r="O147" s="84"/>
    </row>
    <row r="148" spans="2:15" thickBot="1" x14ac:dyDescent="0.25">
      <c r="B148" s="87"/>
      <c r="C148" s="85"/>
      <c r="D148" s="85"/>
      <c r="E148" s="85"/>
      <c r="F148" s="84"/>
      <c r="G148" s="84"/>
      <c r="H148" s="84"/>
      <c r="I148" s="84"/>
      <c r="J148" s="85"/>
      <c r="K148" s="85"/>
      <c r="L148" s="84"/>
      <c r="M148" s="85"/>
      <c r="N148" s="85"/>
      <c r="O148" s="84"/>
    </row>
    <row r="149" spans="2:15" thickBot="1" x14ac:dyDescent="0.25">
      <c r="B149" s="87"/>
      <c r="C149" s="85"/>
      <c r="D149" s="85"/>
      <c r="E149" s="85"/>
      <c r="F149" s="84"/>
      <c r="G149" s="84"/>
      <c r="H149" s="84"/>
      <c r="I149" s="84"/>
      <c r="J149" s="85"/>
      <c r="K149" s="85"/>
      <c r="L149" s="84"/>
      <c r="M149" s="85"/>
      <c r="N149" s="85"/>
      <c r="O149" s="84"/>
    </row>
    <row r="150" spans="2:15" thickBot="1" x14ac:dyDescent="0.25">
      <c r="B150" s="87"/>
      <c r="C150" s="85"/>
      <c r="D150" s="85"/>
      <c r="E150" s="85"/>
      <c r="F150" s="84"/>
      <c r="G150" s="84"/>
      <c r="H150" s="84"/>
      <c r="I150" s="84"/>
      <c r="J150" s="85"/>
      <c r="K150" s="85"/>
      <c r="L150" s="84"/>
      <c r="M150" s="85"/>
      <c r="N150" s="85"/>
      <c r="O150" s="84"/>
    </row>
    <row r="151" spans="2:15" thickBot="1" x14ac:dyDescent="0.25">
      <c r="B151" s="87"/>
      <c r="C151" s="85"/>
      <c r="D151" s="85"/>
      <c r="E151" s="85"/>
      <c r="F151" s="84"/>
      <c r="G151" s="84"/>
      <c r="H151" s="84"/>
      <c r="I151" s="84"/>
      <c r="J151" s="85"/>
      <c r="K151" s="85"/>
      <c r="L151" s="84"/>
      <c r="M151" s="85"/>
      <c r="N151" s="85"/>
      <c r="O151" s="84"/>
    </row>
    <row r="152" spans="2:15" thickBot="1" x14ac:dyDescent="0.25">
      <c r="B152" s="87"/>
      <c r="C152" s="85"/>
      <c r="D152" s="85"/>
      <c r="E152" s="85"/>
      <c r="F152" s="84"/>
      <c r="G152" s="84"/>
      <c r="H152" s="84"/>
      <c r="I152" s="84"/>
      <c r="J152" s="85"/>
      <c r="K152" s="85"/>
      <c r="L152" s="84"/>
      <c r="M152" s="85"/>
      <c r="N152" s="85"/>
      <c r="O152" s="84"/>
    </row>
    <row r="153" spans="2:15" thickBot="1" x14ac:dyDescent="0.25">
      <c r="B153" s="87"/>
      <c r="C153" s="85"/>
      <c r="D153" s="85"/>
      <c r="E153" s="85"/>
      <c r="F153" s="84"/>
      <c r="G153" s="84"/>
      <c r="H153" s="84"/>
      <c r="I153" s="84"/>
      <c r="J153" s="85"/>
      <c r="K153" s="85"/>
      <c r="L153" s="84"/>
      <c r="M153" s="85"/>
      <c r="N153" s="85"/>
      <c r="O153" s="84"/>
    </row>
    <row r="154" spans="2:15" thickBot="1" x14ac:dyDescent="0.25">
      <c r="B154" s="87"/>
      <c r="C154" s="85"/>
      <c r="D154" s="85"/>
      <c r="E154" s="85"/>
      <c r="F154" s="84"/>
      <c r="G154" s="84"/>
      <c r="H154" s="84"/>
      <c r="I154" s="84"/>
      <c r="J154" s="85"/>
      <c r="K154" s="85"/>
      <c r="L154" s="84"/>
      <c r="M154" s="85"/>
      <c r="N154" s="85"/>
      <c r="O154" s="84"/>
    </row>
    <row r="155" spans="2:15" thickBot="1" x14ac:dyDescent="0.25">
      <c r="B155" s="87"/>
      <c r="C155" s="85"/>
      <c r="D155" s="85"/>
      <c r="E155" s="85"/>
      <c r="F155" s="84"/>
      <c r="G155" s="84"/>
      <c r="H155" s="84"/>
      <c r="I155" s="84"/>
      <c r="J155" s="85"/>
      <c r="K155" s="85"/>
      <c r="L155" s="84"/>
      <c r="M155" s="85"/>
      <c r="N155" s="85"/>
      <c r="O155" s="84"/>
    </row>
    <row r="156" spans="2:15" thickBot="1" x14ac:dyDescent="0.25">
      <c r="B156" s="87"/>
      <c r="C156" s="85"/>
      <c r="D156" s="85"/>
      <c r="E156" s="85"/>
      <c r="F156" s="84"/>
      <c r="G156" s="84"/>
      <c r="H156" s="84"/>
      <c r="I156" s="84"/>
      <c r="J156" s="85"/>
      <c r="K156" s="85"/>
      <c r="L156" s="84"/>
      <c r="M156" s="85"/>
      <c r="N156" s="85"/>
      <c r="O156" s="84"/>
    </row>
    <row r="157" spans="2:15" thickBot="1" x14ac:dyDescent="0.25">
      <c r="B157" s="87"/>
      <c r="C157" s="85"/>
      <c r="D157" s="85"/>
      <c r="E157" s="85"/>
      <c r="F157" s="84"/>
      <c r="G157" s="84"/>
      <c r="H157" s="84"/>
      <c r="I157" s="84"/>
      <c r="J157" s="85"/>
      <c r="K157" s="85"/>
      <c r="L157" s="84"/>
      <c r="M157" s="85"/>
      <c r="N157" s="85"/>
      <c r="O157" s="84"/>
    </row>
    <row r="158" spans="2:15" thickBot="1" x14ac:dyDescent="0.25">
      <c r="B158" s="87"/>
      <c r="C158" s="85"/>
      <c r="D158" s="85"/>
      <c r="E158" s="85"/>
      <c r="F158" s="84"/>
      <c r="G158" s="84"/>
      <c r="H158" s="84"/>
      <c r="I158" s="84"/>
      <c r="J158" s="85"/>
      <c r="K158" s="85"/>
      <c r="L158" s="84"/>
      <c r="M158" s="85"/>
      <c r="N158" s="85"/>
      <c r="O158" s="84"/>
    </row>
    <row r="159" spans="2:15" thickBot="1" x14ac:dyDescent="0.25">
      <c r="B159" s="87"/>
      <c r="C159" s="85"/>
      <c r="D159" s="85"/>
      <c r="E159" s="85"/>
      <c r="F159" s="84"/>
      <c r="G159" s="84"/>
      <c r="H159" s="84"/>
      <c r="I159" s="84"/>
      <c r="J159" s="85"/>
      <c r="K159" s="85"/>
      <c r="L159" s="84"/>
      <c r="M159" s="85"/>
      <c r="N159" s="85"/>
      <c r="O159" s="84"/>
    </row>
    <row r="160" spans="2:15" thickBot="1" x14ac:dyDescent="0.25">
      <c r="B160" s="87"/>
      <c r="C160" s="85"/>
      <c r="D160" s="85"/>
      <c r="E160" s="85"/>
      <c r="F160" s="84"/>
      <c r="G160" s="84"/>
      <c r="H160" s="84"/>
      <c r="I160" s="84"/>
      <c r="J160" s="85"/>
      <c r="K160" s="85"/>
      <c r="L160" s="84"/>
      <c r="M160" s="85"/>
      <c r="N160" s="85"/>
      <c r="O160" s="84"/>
    </row>
    <row r="161" spans="2:15" thickBot="1" x14ac:dyDescent="0.25">
      <c r="B161" s="87"/>
      <c r="C161" s="85"/>
      <c r="D161" s="85"/>
      <c r="E161" s="85"/>
      <c r="F161" s="84"/>
      <c r="G161" s="84"/>
      <c r="H161" s="84"/>
      <c r="I161" s="84"/>
      <c r="J161" s="85"/>
      <c r="K161" s="85"/>
      <c r="L161" s="84"/>
      <c r="M161" s="85"/>
      <c r="N161" s="85"/>
      <c r="O161" s="84"/>
    </row>
    <row r="162" spans="2:15" thickBot="1" x14ac:dyDescent="0.25">
      <c r="B162" s="87"/>
      <c r="C162" s="85"/>
      <c r="D162" s="85"/>
      <c r="E162" s="85"/>
      <c r="F162" s="84"/>
      <c r="G162" s="84"/>
      <c r="H162" s="84"/>
      <c r="I162" s="84"/>
      <c r="J162" s="85"/>
      <c r="K162" s="85"/>
      <c r="L162" s="84"/>
      <c r="M162" s="85"/>
      <c r="N162" s="85"/>
      <c r="O162" s="84"/>
    </row>
    <row r="163" spans="2:15" thickBot="1" x14ac:dyDescent="0.25">
      <c r="B163" s="87"/>
      <c r="C163" s="85"/>
      <c r="D163" s="85"/>
      <c r="E163" s="85"/>
      <c r="F163" s="84"/>
      <c r="G163" s="84"/>
      <c r="H163" s="84"/>
      <c r="I163" s="84"/>
      <c r="J163" s="85"/>
      <c r="K163" s="85"/>
      <c r="L163" s="84"/>
      <c r="M163" s="85"/>
      <c r="N163" s="85"/>
      <c r="O163" s="84"/>
    </row>
    <row r="164" spans="2:15" thickBot="1" x14ac:dyDescent="0.25">
      <c r="B164" s="87"/>
      <c r="C164" s="85"/>
      <c r="D164" s="85"/>
      <c r="E164" s="85"/>
      <c r="F164" s="84"/>
      <c r="G164" s="84"/>
      <c r="H164" s="84"/>
      <c r="I164" s="84"/>
      <c r="J164" s="85"/>
      <c r="K164" s="85"/>
      <c r="L164" s="84"/>
      <c r="M164" s="85"/>
      <c r="N164" s="85"/>
      <c r="O164" s="84"/>
    </row>
    <row r="165" spans="2:15" thickBot="1" x14ac:dyDescent="0.25">
      <c r="B165" s="87"/>
      <c r="C165" s="85"/>
      <c r="D165" s="85"/>
      <c r="E165" s="85"/>
      <c r="F165" s="84"/>
      <c r="G165" s="84"/>
      <c r="H165" s="84"/>
      <c r="I165" s="84"/>
      <c r="J165" s="85"/>
      <c r="K165" s="85"/>
      <c r="L165" s="84"/>
      <c r="M165" s="85"/>
      <c r="N165" s="85"/>
      <c r="O165" s="84"/>
    </row>
    <row r="166" spans="2:15" thickBot="1" x14ac:dyDescent="0.25">
      <c r="B166" s="87"/>
      <c r="C166" s="85"/>
      <c r="D166" s="85"/>
      <c r="E166" s="85"/>
      <c r="F166" s="84"/>
      <c r="G166" s="84"/>
      <c r="H166" s="84"/>
      <c r="I166" s="84"/>
      <c r="J166" s="85"/>
      <c r="K166" s="85"/>
      <c r="L166" s="84"/>
      <c r="M166" s="85"/>
      <c r="N166" s="85"/>
      <c r="O166" s="84"/>
    </row>
    <row r="167" spans="2:15" thickBot="1" x14ac:dyDescent="0.25">
      <c r="B167" s="87"/>
      <c r="C167" s="85"/>
      <c r="D167" s="85"/>
      <c r="E167" s="85"/>
      <c r="F167" s="84"/>
      <c r="G167" s="84"/>
      <c r="H167" s="84"/>
      <c r="I167" s="84"/>
      <c r="J167" s="85"/>
      <c r="K167" s="85"/>
      <c r="L167" s="84"/>
      <c r="M167" s="85"/>
      <c r="N167" s="85"/>
      <c r="O167" s="84"/>
    </row>
    <row r="168" spans="2:15" thickBot="1" x14ac:dyDescent="0.25">
      <c r="B168" s="87"/>
      <c r="C168" s="85"/>
      <c r="D168" s="85"/>
      <c r="E168" s="85"/>
      <c r="F168" s="84"/>
      <c r="G168" s="84"/>
      <c r="H168" s="84"/>
      <c r="I168" s="84"/>
      <c r="J168" s="85"/>
      <c r="K168" s="85"/>
      <c r="L168" s="84"/>
      <c r="M168" s="85"/>
      <c r="N168" s="85"/>
      <c r="O168" s="84"/>
    </row>
    <row r="169" spans="2:15" thickBot="1" x14ac:dyDescent="0.25">
      <c r="B169" s="87"/>
      <c r="C169" s="85"/>
      <c r="D169" s="85"/>
      <c r="E169" s="85"/>
      <c r="F169" s="84"/>
      <c r="G169" s="84"/>
      <c r="H169" s="84"/>
      <c r="I169" s="84"/>
      <c r="J169" s="85"/>
      <c r="K169" s="85"/>
      <c r="L169" s="84"/>
      <c r="M169" s="85"/>
      <c r="N169" s="85"/>
      <c r="O169" s="84"/>
    </row>
    <row r="170" spans="2:15" thickBot="1" x14ac:dyDescent="0.25">
      <c r="B170" s="87"/>
      <c r="C170" s="85"/>
      <c r="D170" s="85"/>
      <c r="E170" s="85"/>
      <c r="F170" s="84"/>
      <c r="G170" s="84"/>
      <c r="H170" s="84"/>
      <c r="I170" s="84"/>
      <c r="J170" s="85"/>
      <c r="K170" s="85"/>
      <c r="L170" s="84"/>
      <c r="M170" s="85"/>
      <c r="N170" s="85"/>
      <c r="O170" s="84"/>
    </row>
    <row r="171" spans="2:15" thickBot="1" x14ac:dyDescent="0.25">
      <c r="B171" s="87"/>
      <c r="C171" s="85"/>
      <c r="D171" s="85"/>
      <c r="E171" s="85"/>
      <c r="F171" s="84"/>
      <c r="G171" s="84"/>
      <c r="H171" s="84"/>
      <c r="I171" s="84"/>
      <c r="J171" s="85"/>
      <c r="K171" s="85"/>
      <c r="L171" s="84"/>
      <c r="M171" s="85"/>
      <c r="N171" s="85"/>
      <c r="O171" s="84"/>
    </row>
    <row r="172" spans="2:15" thickBot="1" x14ac:dyDescent="0.25">
      <c r="B172" s="87"/>
      <c r="C172" s="85"/>
      <c r="D172" s="85"/>
      <c r="E172" s="85"/>
      <c r="F172" s="84"/>
      <c r="G172" s="84"/>
      <c r="H172" s="84"/>
      <c r="I172" s="84"/>
      <c r="J172" s="85"/>
      <c r="K172" s="85"/>
      <c r="L172" s="84"/>
      <c r="M172" s="85"/>
      <c r="N172" s="85"/>
      <c r="O172" s="84"/>
    </row>
    <row r="173" spans="2:15" thickBot="1" x14ac:dyDescent="0.25">
      <c r="B173" s="87"/>
      <c r="C173" s="85"/>
      <c r="D173" s="85"/>
      <c r="E173" s="85"/>
      <c r="F173" s="84"/>
      <c r="G173" s="84"/>
      <c r="H173" s="84"/>
      <c r="I173" s="84"/>
      <c r="J173" s="85"/>
      <c r="K173" s="85"/>
      <c r="L173" s="84"/>
      <c r="M173" s="85"/>
      <c r="N173" s="85"/>
      <c r="O173" s="84"/>
    </row>
    <row r="174" spans="2:15" thickBot="1" x14ac:dyDescent="0.25">
      <c r="B174" s="87"/>
      <c r="C174" s="85"/>
      <c r="D174" s="85"/>
      <c r="E174" s="85"/>
      <c r="F174" s="84"/>
      <c r="G174" s="84"/>
      <c r="H174" s="84"/>
      <c r="I174" s="84"/>
      <c r="J174" s="85"/>
      <c r="K174" s="85"/>
      <c r="L174" s="84"/>
      <c r="M174" s="85"/>
      <c r="N174" s="85"/>
      <c r="O174" s="84"/>
    </row>
    <row r="175" spans="2:15" thickBot="1" x14ac:dyDescent="0.25">
      <c r="B175" s="87"/>
      <c r="C175" s="85"/>
      <c r="D175" s="85"/>
      <c r="E175" s="85"/>
      <c r="F175" s="84"/>
      <c r="G175" s="84"/>
      <c r="H175" s="84"/>
      <c r="I175" s="84"/>
      <c r="J175" s="85"/>
      <c r="K175" s="85"/>
      <c r="L175" s="84"/>
      <c r="M175" s="85"/>
      <c r="N175" s="85"/>
      <c r="O175" s="84"/>
    </row>
    <row r="176" spans="2:15" thickBot="1" x14ac:dyDescent="0.25">
      <c r="B176" s="87"/>
      <c r="C176" s="85"/>
      <c r="D176" s="85"/>
      <c r="E176" s="85"/>
      <c r="F176" s="84"/>
      <c r="G176" s="84"/>
      <c r="H176" s="84"/>
      <c r="I176" s="84"/>
      <c r="J176" s="85"/>
      <c r="K176" s="85"/>
      <c r="L176" s="84"/>
      <c r="M176" s="85"/>
      <c r="N176" s="85"/>
      <c r="O176" s="84"/>
    </row>
    <row r="177" spans="2:15" thickBot="1" x14ac:dyDescent="0.25">
      <c r="B177" s="87"/>
      <c r="C177" s="85"/>
      <c r="D177" s="85"/>
      <c r="E177" s="85"/>
      <c r="F177" s="84"/>
      <c r="G177" s="84"/>
      <c r="H177" s="84"/>
      <c r="I177" s="84"/>
      <c r="J177" s="85"/>
      <c r="K177" s="85"/>
      <c r="L177" s="84"/>
      <c r="M177" s="85"/>
      <c r="N177" s="85"/>
      <c r="O177" s="84"/>
    </row>
    <row r="178" spans="2:15" thickBot="1" x14ac:dyDescent="0.25">
      <c r="B178" s="87"/>
      <c r="C178" s="85"/>
      <c r="D178" s="85"/>
      <c r="E178" s="85"/>
      <c r="F178" s="84"/>
      <c r="G178" s="84"/>
      <c r="H178" s="84"/>
      <c r="I178" s="84"/>
      <c r="J178" s="85"/>
      <c r="K178" s="85"/>
      <c r="L178" s="84"/>
      <c r="M178" s="85"/>
      <c r="N178" s="85"/>
      <c r="O178" s="84"/>
    </row>
    <row r="179" spans="2:15" thickBot="1" x14ac:dyDescent="0.25">
      <c r="B179" s="87"/>
      <c r="C179" s="85"/>
      <c r="D179" s="85"/>
      <c r="E179" s="85"/>
      <c r="F179" s="84"/>
      <c r="G179" s="84"/>
      <c r="H179" s="84"/>
      <c r="I179" s="84"/>
      <c r="J179" s="85"/>
      <c r="K179" s="85"/>
      <c r="L179" s="84"/>
      <c r="M179" s="85"/>
      <c r="N179" s="85"/>
      <c r="O179" s="84"/>
    </row>
    <row r="180" spans="2:15" thickBot="1" x14ac:dyDescent="0.25">
      <c r="B180" s="87"/>
      <c r="C180" s="85"/>
      <c r="D180" s="85"/>
      <c r="E180" s="85"/>
      <c r="F180" s="84"/>
      <c r="G180" s="84"/>
      <c r="H180" s="84"/>
      <c r="I180" s="84"/>
      <c r="J180" s="85"/>
      <c r="K180" s="85"/>
      <c r="L180" s="84"/>
      <c r="M180" s="85"/>
      <c r="N180" s="85"/>
      <c r="O180" s="84"/>
    </row>
    <row r="181" spans="2:15" thickBot="1" x14ac:dyDescent="0.25">
      <c r="B181" s="87"/>
      <c r="C181" s="85"/>
      <c r="D181" s="85"/>
      <c r="E181" s="85"/>
      <c r="F181" s="84"/>
      <c r="G181" s="84"/>
      <c r="H181" s="84"/>
      <c r="I181" s="84"/>
      <c r="J181" s="85"/>
      <c r="K181" s="85"/>
      <c r="L181" s="84"/>
      <c r="M181" s="85"/>
      <c r="N181" s="85"/>
      <c r="O181" s="84"/>
    </row>
    <row r="182" spans="2:15" thickBot="1" x14ac:dyDescent="0.25">
      <c r="B182" s="87"/>
      <c r="C182" s="85"/>
      <c r="D182" s="85"/>
      <c r="E182" s="85"/>
      <c r="F182" s="84"/>
      <c r="G182" s="84"/>
      <c r="H182" s="84"/>
      <c r="I182" s="84"/>
      <c r="J182" s="85"/>
      <c r="K182" s="85"/>
      <c r="L182" s="84"/>
      <c r="M182" s="85"/>
      <c r="N182" s="85"/>
      <c r="O182" s="84"/>
    </row>
    <row r="183" spans="2:15" thickBot="1" x14ac:dyDescent="0.25">
      <c r="B183" s="87"/>
      <c r="C183" s="85"/>
      <c r="D183" s="85"/>
      <c r="E183" s="85"/>
      <c r="F183" s="84"/>
      <c r="G183" s="84"/>
      <c r="H183" s="84"/>
      <c r="I183" s="84"/>
      <c r="J183" s="85"/>
      <c r="K183" s="85"/>
      <c r="L183" s="84"/>
      <c r="M183" s="85"/>
      <c r="N183" s="85"/>
      <c r="O183" s="84"/>
    </row>
    <row r="184" spans="2:15" thickBot="1" x14ac:dyDescent="0.25">
      <c r="B184" s="87"/>
      <c r="C184" s="85"/>
      <c r="D184" s="85"/>
      <c r="E184" s="85"/>
      <c r="F184" s="84"/>
      <c r="G184" s="84"/>
      <c r="H184" s="84"/>
      <c r="I184" s="84"/>
      <c r="J184" s="85"/>
      <c r="K184" s="85"/>
      <c r="L184" s="84"/>
      <c r="M184" s="85"/>
      <c r="N184" s="85"/>
      <c r="O184" s="84"/>
    </row>
    <row r="185" spans="2:15" thickBot="1" x14ac:dyDescent="0.25">
      <c r="B185" s="87"/>
      <c r="C185" s="85"/>
      <c r="D185" s="85"/>
      <c r="E185" s="85"/>
      <c r="F185" s="84"/>
      <c r="G185" s="84"/>
      <c r="H185" s="84"/>
      <c r="I185" s="84"/>
      <c r="J185" s="85"/>
      <c r="K185" s="85"/>
      <c r="L185" s="84"/>
      <c r="M185" s="85"/>
      <c r="N185" s="85"/>
      <c r="O185" s="84"/>
    </row>
    <row r="186" spans="2:15" thickBot="1" x14ac:dyDescent="0.25">
      <c r="B186" s="87"/>
      <c r="C186" s="85"/>
      <c r="D186" s="85"/>
      <c r="E186" s="85"/>
      <c r="F186" s="84"/>
      <c r="G186" s="84"/>
      <c r="H186" s="84"/>
      <c r="I186" s="84"/>
      <c r="J186" s="85"/>
      <c r="K186" s="85"/>
      <c r="L186" s="84"/>
      <c r="M186" s="85"/>
      <c r="N186" s="85"/>
      <c r="O186" s="84"/>
    </row>
    <row r="187" spans="2:15" thickBot="1" x14ac:dyDescent="0.25">
      <c r="B187" s="87"/>
      <c r="C187" s="85"/>
      <c r="D187" s="85"/>
      <c r="E187" s="85"/>
      <c r="F187" s="84"/>
      <c r="G187" s="84"/>
      <c r="H187" s="84"/>
      <c r="I187" s="84"/>
      <c r="J187" s="85"/>
      <c r="K187" s="85"/>
      <c r="L187" s="84"/>
      <c r="M187" s="85"/>
      <c r="N187" s="85"/>
      <c r="O187" s="84"/>
    </row>
    <row r="188" spans="2:15" thickBot="1" x14ac:dyDescent="0.25">
      <c r="B188" s="87"/>
      <c r="C188" s="85"/>
      <c r="D188" s="85"/>
      <c r="E188" s="85"/>
      <c r="F188" s="84"/>
      <c r="G188" s="84"/>
      <c r="H188" s="84"/>
      <c r="I188" s="84"/>
      <c r="J188" s="85"/>
      <c r="K188" s="85"/>
      <c r="L188" s="84"/>
      <c r="M188" s="85"/>
      <c r="N188" s="85"/>
      <c r="O188" s="84"/>
    </row>
    <row r="189" spans="2:15" thickBot="1" x14ac:dyDescent="0.25">
      <c r="B189" s="87"/>
      <c r="C189" s="85"/>
      <c r="D189" s="85"/>
      <c r="E189" s="85"/>
      <c r="F189" s="84"/>
      <c r="G189" s="84"/>
      <c r="H189" s="84"/>
      <c r="I189" s="84"/>
      <c r="J189" s="85"/>
      <c r="K189" s="85"/>
      <c r="L189" s="84"/>
      <c r="M189" s="85"/>
      <c r="N189" s="85"/>
      <c r="O189" s="84"/>
    </row>
    <row r="190" spans="2:15" thickBot="1" x14ac:dyDescent="0.25">
      <c r="B190" s="87"/>
      <c r="C190" s="85"/>
      <c r="D190" s="85"/>
      <c r="E190" s="85"/>
      <c r="F190" s="84"/>
      <c r="G190" s="84"/>
      <c r="H190" s="84"/>
      <c r="I190" s="84"/>
      <c r="J190" s="85"/>
      <c r="K190" s="85"/>
      <c r="L190" s="84"/>
      <c r="M190" s="85"/>
      <c r="N190" s="85"/>
      <c r="O190" s="84"/>
    </row>
    <row r="191" spans="2:15" thickBot="1" x14ac:dyDescent="0.25">
      <c r="B191" s="87"/>
      <c r="C191" s="85"/>
      <c r="D191" s="85"/>
      <c r="E191" s="85"/>
      <c r="F191" s="84"/>
      <c r="G191" s="84"/>
      <c r="H191" s="84"/>
      <c r="I191" s="84"/>
      <c r="J191" s="85"/>
      <c r="K191" s="85"/>
      <c r="L191" s="84"/>
      <c r="M191" s="85"/>
      <c r="N191" s="85"/>
      <c r="O191" s="84"/>
    </row>
    <row r="192" spans="2:15" thickBot="1" x14ac:dyDescent="0.25">
      <c r="B192" s="87"/>
      <c r="C192" s="85"/>
      <c r="D192" s="85"/>
      <c r="E192" s="85"/>
      <c r="F192" s="84"/>
      <c r="G192" s="84"/>
      <c r="H192" s="84"/>
      <c r="I192" s="84"/>
      <c r="J192" s="85"/>
      <c r="K192" s="85"/>
      <c r="L192" s="84"/>
      <c r="M192" s="85"/>
      <c r="N192" s="85"/>
      <c r="O192" s="84"/>
    </row>
    <row r="193" spans="2:15" thickBot="1" x14ac:dyDescent="0.25">
      <c r="B193" s="87"/>
      <c r="C193" s="85"/>
      <c r="D193" s="85"/>
      <c r="E193" s="85"/>
      <c r="F193" s="84"/>
      <c r="G193" s="84"/>
      <c r="H193" s="84"/>
      <c r="I193" s="84"/>
      <c r="J193" s="85"/>
      <c r="K193" s="85"/>
      <c r="L193" s="84"/>
      <c r="M193" s="85"/>
      <c r="N193" s="85"/>
      <c r="O193" s="84"/>
    </row>
    <row r="194" spans="2:15" thickBot="1" x14ac:dyDescent="0.25">
      <c r="B194" s="87"/>
      <c r="C194" s="85"/>
      <c r="D194" s="85"/>
      <c r="E194" s="85"/>
      <c r="F194" s="84"/>
      <c r="G194" s="84"/>
      <c r="H194" s="84"/>
      <c r="I194" s="84"/>
      <c r="J194" s="85"/>
      <c r="K194" s="85"/>
      <c r="L194" s="84"/>
      <c r="M194" s="85"/>
      <c r="N194" s="85"/>
      <c r="O194" s="84"/>
    </row>
    <row r="195" spans="2:15" thickBot="1" x14ac:dyDescent="0.25">
      <c r="B195" s="87"/>
      <c r="C195" s="85"/>
      <c r="D195" s="85"/>
      <c r="E195" s="85"/>
      <c r="F195" s="84"/>
      <c r="G195" s="84"/>
      <c r="H195" s="84"/>
      <c r="I195" s="84"/>
      <c r="J195" s="85"/>
      <c r="K195" s="85"/>
      <c r="L195" s="84"/>
      <c r="M195" s="85"/>
      <c r="N195" s="85"/>
      <c r="O195" s="84"/>
    </row>
    <row r="196" spans="2:15" thickBot="1" x14ac:dyDescent="0.25">
      <c r="B196" s="87"/>
      <c r="C196" s="85"/>
      <c r="D196" s="85"/>
      <c r="E196" s="85"/>
      <c r="F196" s="84"/>
      <c r="G196" s="84"/>
      <c r="H196" s="84"/>
      <c r="I196" s="84"/>
      <c r="J196" s="85"/>
      <c r="K196" s="85"/>
      <c r="L196" s="84"/>
      <c r="M196" s="85"/>
      <c r="N196" s="85"/>
      <c r="O196" s="84"/>
    </row>
    <row r="197" spans="2:15" thickBot="1" x14ac:dyDescent="0.25">
      <c r="B197" s="87"/>
      <c r="C197" s="85"/>
      <c r="D197" s="85"/>
      <c r="E197" s="85"/>
      <c r="F197" s="84"/>
      <c r="G197" s="84"/>
      <c r="H197" s="84"/>
      <c r="I197" s="84"/>
      <c r="J197" s="85"/>
      <c r="K197" s="85"/>
      <c r="L197" s="84"/>
      <c r="M197" s="85"/>
      <c r="N197" s="85"/>
      <c r="O197" s="84"/>
    </row>
    <row r="198" spans="2:15" thickBot="1" x14ac:dyDescent="0.25">
      <c r="B198" s="87"/>
      <c r="C198" s="85"/>
      <c r="D198" s="85"/>
      <c r="E198" s="85"/>
      <c r="F198" s="84"/>
      <c r="G198" s="84"/>
      <c r="H198" s="84"/>
      <c r="I198" s="84"/>
      <c r="J198" s="85"/>
      <c r="K198" s="85"/>
      <c r="L198" s="84"/>
      <c r="M198" s="85"/>
      <c r="N198" s="85"/>
      <c r="O198" s="84"/>
    </row>
    <row r="199" spans="2:15" thickBot="1" x14ac:dyDescent="0.25">
      <c r="B199" s="87"/>
      <c r="C199" s="85"/>
      <c r="D199" s="85"/>
      <c r="E199" s="85"/>
      <c r="F199" s="84"/>
      <c r="G199" s="84"/>
      <c r="H199" s="84"/>
      <c r="I199" s="84"/>
      <c r="J199" s="85"/>
      <c r="K199" s="85"/>
      <c r="L199" s="84"/>
      <c r="M199" s="85"/>
      <c r="N199" s="85"/>
      <c r="O199" s="84"/>
    </row>
    <row r="200" spans="2:15" thickBot="1" x14ac:dyDescent="0.25">
      <c r="B200" s="87"/>
      <c r="C200" s="85"/>
      <c r="D200" s="85"/>
      <c r="E200" s="85"/>
      <c r="F200" s="84"/>
      <c r="G200" s="84"/>
      <c r="H200" s="84"/>
      <c r="I200" s="84"/>
      <c r="J200" s="85"/>
      <c r="K200" s="85"/>
      <c r="L200" s="84"/>
      <c r="M200" s="85"/>
      <c r="N200" s="85"/>
      <c r="O200" s="84"/>
    </row>
    <row r="201" spans="2:15" thickBot="1" x14ac:dyDescent="0.25">
      <c r="B201" s="87"/>
      <c r="C201" s="85"/>
      <c r="D201" s="85"/>
      <c r="E201" s="85"/>
      <c r="F201" s="84"/>
      <c r="G201" s="84"/>
      <c r="H201" s="84"/>
      <c r="I201" s="84"/>
      <c r="J201" s="85"/>
      <c r="K201" s="85"/>
      <c r="L201" s="84"/>
      <c r="M201" s="85"/>
      <c r="N201" s="85"/>
      <c r="O201" s="84"/>
    </row>
    <row r="202" spans="2:15" thickBot="1" x14ac:dyDescent="0.25">
      <c r="B202" s="87"/>
      <c r="C202" s="85"/>
      <c r="D202" s="85"/>
      <c r="E202" s="85"/>
      <c r="F202" s="84"/>
      <c r="G202" s="84"/>
      <c r="H202" s="84"/>
      <c r="I202" s="84"/>
      <c r="J202" s="85"/>
      <c r="K202" s="85"/>
      <c r="L202" s="84"/>
      <c r="M202" s="85"/>
      <c r="N202" s="85"/>
      <c r="O202" s="84"/>
    </row>
    <row r="203" spans="2:15" thickBot="1" x14ac:dyDescent="0.25">
      <c r="B203" s="87"/>
      <c r="C203" s="85"/>
      <c r="D203" s="85"/>
      <c r="E203" s="85"/>
      <c r="F203" s="84"/>
      <c r="G203" s="84"/>
      <c r="H203" s="84"/>
      <c r="I203" s="84"/>
      <c r="J203" s="85"/>
      <c r="K203" s="85"/>
      <c r="L203" s="84"/>
      <c r="M203" s="85"/>
      <c r="N203" s="85"/>
      <c r="O203" s="84"/>
    </row>
    <row r="204" spans="2:15" thickBot="1" x14ac:dyDescent="0.25">
      <c r="B204" s="87"/>
      <c r="C204" s="85"/>
      <c r="D204" s="85"/>
      <c r="E204" s="85"/>
      <c r="F204" s="84"/>
      <c r="G204" s="84"/>
      <c r="H204" s="84"/>
      <c r="I204" s="84"/>
      <c r="J204" s="85"/>
      <c r="K204" s="85"/>
      <c r="L204" s="84"/>
      <c r="M204" s="85"/>
      <c r="N204" s="85"/>
      <c r="O204" s="84"/>
    </row>
    <row r="205" spans="2:15" thickBot="1" x14ac:dyDescent="0.25">
      <c r="B205" s="87"/>
      <c r="C205" s="85"/>
      <c r="D205" s="85"/>
      <c r="E205" s="85"/>
      <c r="F205" s="84"/>
      <c r="G205" s="84"/>
      <c r="H205" s="84"/>
      <c r="I205" s="84"/>
      <c r="J205" s="85"/>
      <c r="K205" s="85"/>
      <c r="L205" s="84"/>
      <c r="M205" s="85"/>
      <c r="N205" s="85"/>
      <c r="O205" s="84"/>
    </row>
    <row r="206" spans="2:15" thickBot="1" x14ac:dyDescent="0.25">
      <c r="B206" s="87"/>
      <c r="C206" s="85"/>
      <c r="D206" s="85"/>
      <c r="E206" s="85"/>
      <c r="F206" s="84"/>
      <c r="G206" s="84"/>
      <c r="H206" s="84"/>
      <c r="I206" s="84"/>
      <c r="J206" s="85"/>
      <c r="K206" s="85"/>
      <c r="L206" s="84"/>
      <c r="M206" s="85"/>
      <c r="N206" s="85"/>
      <c r="O206" s="84"/>
    </row>
    <row r="207" spans="2:15" thickBot="1" x14ac:dyDescent="0.25">
      <c r="B207" s="87"/>
      <c r="C207" s="85"/>
      <c r="D207" s="85"/>
      <c r="E207" s="85"/>
      <c r="F207" s="84"/>
      <c r="G207" s="84"/>
      <c r="H207" s="84"/>
      <c r="I207" s="84"/>
      <c r="J207" s="85"/>
      <c r="K207" s="85"/>
      <c r="L207" s="84"/>
      <c r="M207" s="85"/>
      <c r="N207" s="85"/>
      <c r="O207" s="84"/>
    </row>
    <row r="208" spans="2:15" thickBot="1" x14ac:dyDescent="0.25">
      <c r="B208" s="87"/>
      <c r="C208" s="85"/>
      <c r="D208" s="85"/>
      <c r="E208" s="85"/>
      <c r="F208" s="84"/>
      <c r="G208" s="84"/>
      <c r="H208" s="84"/>
      <c r="I208" s="84"/>
      <c r="J208" s="85"/>
      <c r="K208" s="85"/>
      <c r="L208" s="84"/>
      <c r="M208" s="85"/>
      <c r="N208" s="85"/>
      <c r="O208" s="84"/>
    </row>
    <row r="209" spans="2:15" thickBot="1" x14ac:dyDescent="0.25">
      <c r="B209" s="87"/>
      <c r="C209" s="85"/>
      <c r="D209" s="85"/>
      <c r="E209" s="85"/>
      <c r="F209" s="84"/>
      <c r="G209" s="84"/>
      <c r="H209" s="84"/>
      <c r="I209" s="84"/>
      <c r="J209" s="85"/>
      <c r="K209" s="85"/>
      <c r="L209" s="84"/>
      <c r="M209" s="85"/>
      <c r="N209" s="85"/>
      <c r="O209" s="84"/>
    </row>
    <row r="210" spans="2:15" thickBot="1" x14ac:dyDescent="0.25">
      <c r="B210" s="87"/>
      <c r="C210" s="85"/>
      <c r="D210" s="85"/>
      <c r="E210" s="85"/>
      <c r="F210" s="84"/>
      <c r="G210" s="84"/>
      <c r="H210" s="84"/>
      <c r="I210" s="84"/>
      <c r="J210" s="85"/>
      <c r="K210" s="85"/>
      <c r="L210" s="84"/>
      <c r="M210" s="85"/>
      <c r="N210" s="85"/>
      <c r="O210" s="84"/>
    </row>
    <row r="211" spans="2:15" thickBot="1" x14ac:dyDescent="0.25">
      <c r="B211" s="87"/>
      <c r="C211" s="85"/>
      <c r="D211" s="85"/>
      <c r="E211" s="85"/>
      <c r="F211" s="84"/>
      <c r="G211" s="84"/>
      <c r="H211" s="84"/>
      <c r="I211" s="84"/>
      <c r="J211" s="85"/>
      <c r="K211" s="85"/>
      <c r="L211" s="84"/>
      <c r="M211" s="85"/>
      <c r="N211" s="85"/>
      <c r="O211" s="84"/>
    </row>
    <row r="212" spans="2:15" thickBot="1" x14ac:dyDescent="0.25">
      <c r="B212" s="87"/>
      <c r="C212" s="85"/>
      <c r="D212" s="85"/>
      <c r="E212" s="85"/>
      <c r="F212" s="84"/>
      <c r="G212" s="84"/>
      <c r="H212" s="84"/>
      <c r="I212" s="84"/>
      <c r="J212" s="85"/>
      <c r="K212" s="85"/>
      <c r="L212" s="84"/>
      <c r="M212" s="85"/>
      <c r="N212" s="85"/>
      <c r="O212" s="84"/>
    </row>
    <row r="213" spans="2:15" thickBot="1" x14ac:dyDescent="0.25">
      <c r="B213" s="87"/>
      <c r="C213" s="85"/>
      <c r="D213" s="85"/>
      <c r="E213" s="85"/>
      <c r="F213" s="84"/>
      <c r="G213" s="84"/>
      <c r="H213" s="84"/>
      <c r="I213" s="84"/>
      <c r="J213" s="85"/>
      <c r="K213" s="85"/>
      <c r="L213" s="84"/>
      <c r="M213" s="85"/>
      <c r="N213" s="85"/>
      <c r="O213" s="84"/>
    </row>
    <row r="214" spans="2:15" thickBot="1" x14ac:dyDescent="0.25">
      <c r="B214" s="87"/>
      <c r="C214" s="85"/>
      <c r="D214" s="85"/>
      <c r="E214" s="85"/>
      <c r="F214" s="84"/>
      <c r="G214" s="84"/>
      <c r="H214" s="84"/>
      <c r="I214" s="84"/>
      <c r="J214" s="85"/>
      <c r="K214" s="85"/>
      <c r="L214" s="84"/>
      <c r="M214" s="85"/>
      <c r="N214" s="85"/>
      <c r="O214" s="84"/>
    </row>
    <row r="215" spans="2:15" thickBot="1" x14ac:dyDescent="0.25">
      <c r="B215" s="87"/>
      <c r="C215" s="85"/>
      <c r="D215" s="85"/>
      <c r="E215" s="85"/>
      <c r="F215" s="84"/>
      <c r="G215" s="84"/>
      <c r="H215" s="84"/>
      <c r="I215" s="84"/>
      <c r="J215" s="85"/>
      <c r="K215" s="85"/>
      <c r="L215" s="84"/>
      <c r="M215" s="85"/>
      <c r="N215" s="85"/>
      <c r="O215" s="84"/>
    </row>
    <row r="216" spans="2:15" thickBot="1" x14ac:dyDescent="0.25">
      <c r="B216" s="87"/>
      <c r="C216" s="85"/>
      <c r="D216" s="85"/>
      <c r="E216" s="85"/>
      <c r="F216" s="84"/>
      <c r="G216" s="84"/>
      <c r="H216" s="84"/>
      <c r="I216" s="84"/>
      <c r="J216" s="85"/>
      <c r="K216" s="85"/>
      <c r="L216" s="84"/>
      <c r="M216" s="85"/>
      <c r="N216" s="85"/>
      <c r="O216" s="84"/>
    </row>
    <row r="217" spans="2:15" thickBot="1" x14ac:dyDescent="0.25">
      <c r="B217" s="87"/>
      <c r="C217" s="85"/>
      <c r="D217" s="85"/>
      <c r="E217" s="85"/>
      <c r="F217" s="84"/>
      <c r="G217" s="84"/>
      <c r="H217" s="84"/>
      <c r="I217" s="84"/>
      <c r="J217" s="85"/>
      <c r="K217" s="85"/>
      <c r="L217" s="84"/>
      <c r="M217" s="85"/>
      <c r="N217" s="85"/>
      <c r="O217" s="84"/>
    </row>
    <row r="218" spans="2:15" thickBot="1" x14ac:dyDescent="0.25">
      <c r="B218" s="87"/>
      <c r="C218" s="85"/>
      <c r="D218" s="85"/>
      <c r="E218" s="85"/>
      <c r="F218" s="84"/>
      <c r="G218" s="84"/>
      <c r="H218" s="84"/>
      <c r="I218" s="84"/>
      <c r="J218" s="85"/>
      <c r="K218" s="85"/>
      <c r="L218" s="84"/>
      <c r="M218" s="85"/>
      <c r="N218" s="85"/>
      <c r="O218" s="84"/>
    </row>
    <row r="219" spans="2:15" thickBot="1" x14ac:dyDescent="0.25">
      <c r="B219" s="87"/>
      <c r="C219" s="85"/>
      <c r="D219" s="85"/>
      <c r="E219" s="85"/>
      <c r="F219" s="84"/>
      <c r="G219" s="84"/>
      <c r="H219" s="84"/>
      <c r="I219" s="84"/>
      <c r="J219" s="85"/>
      <c r="K219" s="85"/>
      <c r="L219" s="84"/>
      <c r="M219" s="85"/>
      <c r="N219" s="85"/>
      <c r="O219" s="84"/>
    </row>
    <row r="220" spans="2:15" thickBot="1" x14ac:dyDescent="0.25">
      <c r="B220" s="87"/>
      <c r="C220" s="85"/>
      <c r="D220" s="85"/>
      <c r="E220" s="85"/>
      <c r="F220" s="84"/>
      <c r="G220" s="84"/>
      <c r="H220" s="84"/>
      <c r="I220" s="84"/>
      <c r="J220" s="85"/>
      <c r="K220" s="85"/>
      <c r="L220" s="84"/>
      <c r="M220" s="85"/>
      <c r="N220" s="85"/>
      <c r="O220" s="84"/>
    </row>
    <row r="221" spans="2:15" thickBot="1" x14ac:dyDescent="0.25">
      <c r="B221" s="87"/>
      <c r="C221" s="85"/>
      <c r="D221" s="85"/>
      <c r="E221" s="85"/>
      <c r="F221" s="84"/>
      <c r="G221" s="84"/>
      <c r="H221" s="84"/>
      <c r="I221" s="84"/>
      <c r="J221" s="85"/>
      <c r="K221" s="85"/>
      <c r="L221" s="84"/>
      <c r="M221" s="85"/>
      <c r="N221" s="85"/>
      <c r="O221" s="84"/>
    </row>
    <row r="222" spans="2:15" thickBot="1" x14ac:dyDescent="0.25">
      <c r="B222" s="87"/>
      <c r="C222" s="85"/>
      <c r="D222" s="85"/>
      <c r="E222" s="85"/>
      <c r="F222" s="84"/>
      <c r="G222" s="84"/>
      <c r="H222" s="84"/>
      <c r="I222" s="84"/>
      <c r="J222" s="85"/>
      <c r="K222" s="85"/>
      <c r="L222" s="84"/>
      <c r="M222" s="85"/>
      <c r="N222" s="85"/>
      <c r="O222" s="84"/>
    </row>
    <row r="223" spans="2:15" thickBot="1" x14ac:dyDescent="0.25">
      <c r="B223" s="87"/>
      <c r="C223" s="85"/>
      <c r="D223" s="85"/>
      <c r="E223" s="85"/>
      <c r="F223" s="84"/>
      <c r="G223" s="84"/>
      <c r="H223" s="84"/>
      <c r="I223" s="84"/>
      <c r="J223" s="85"/>
      <c r="K223" s="85"/>
      <c r="L223" s="84"/>
      <c r="M223" s="85"/>
      <c r="N223" s="85"/>
      <c r="O223" s="84"/>
    </row>
    <row r="224" spans="2:15" thickBot="1" x14ac:dyDescent="0.25">
      <c r="B224" s="87"/>
      <c r="C224" s="85"/>
      <c r="D224" s="85"/>
      <c r="E224" s="85"/>
      <c r="F224" s="84"/>
      <c r="G224" s="84"/>
      <c r="H224" s="84"/>
      <c r="I224" s="84"/>
      <c r="J224" s="85"/>
      <c r="K224" s="85"/>
      <c r="L224" s="84"/>
      <c r="M224" s="85"/>
      <c r="N224" s="85"/>
      <c r="O224" s="84"/>
    </row>
    <row r="225" spans="2:15" thickBot="1" x14ac:dyDescent="0.25">
      <c r="B225" s="87"/>
      <c r="C225" s="85"/>
      <c r="D225" s="85"/>
      <c r="E225" s="85"/>
      <c r="F225" s="84"/>
      <c r="G225" s="84"/>
      <c r="H225" s="84"/>
      <c r="I225" s="84"/>
      <c r="J225" s="85"/>
      <c r="K225" s="85"/>
      <c r="L225" s="84"/>
      <c r="M225" s="85"/>
      <c r="N225" s="85"/>
      <c r="O225" s="84"/>
    </row>
    <row r="226" spans="2:15" thickBot="1" x14ac:dyDescent="0.25">
      <c r="B226" s="87"/>
      <c r="C226" s="85"/>
      <c r="D226" s="85"/>
      <c r="E226" s="85"/>
      <c r="F226" s="84"/>
      <c r="G226" s="84"/>
      <c r="H226" s="84"/>
      <c r="I226" s="84"/>
      <c r="J226" s="85"/>
      <c r="K226" s="85"/>
      <c r="L226" s="84"/>
      <c r="M226" s="85"/>
      <c r="N226" s="85"/>
      <c r="O226" s="84"/>
    </row>
    <row r="227" spans="2:15" thickBot="1" x14ac:dyDescent="0.25">
      <c r="B227" s="87"/>
      <c r="C227" s="85"/>
      <c r="D227" s="85"/>
      <c r="E227" s="85"/>
      <c r="F227" s="84"/>
      <c r="G227" s="84"/>
      <c r="H227" s="84"/>
      <c r="I227" s="84"/>
      <c r="J227" s="85"/>
      <c r="K227" s="85"/>
      <c r="L227" s="84"/>
      <c r="M227" s="85"/>
      <c r="N227" s="85"/>
      <c r="O227" s="84"/>
    </row>
    <row r="228" spans="2:15" thickBot="1" x14ac:dyDescent="0.25">
      <c r="B228" s="87"/>
      <c r="C228" s="85"/>
      <c r="D228" s="85"/>
      <c r="E228" s="85"/>
      <c r="F228" s="84"/>
      <c r="G228" s="84"/>
      <c r="H228" s="84"/>
      <c r="I228" s="84"/>
      <c r="J228" s="85"/>
      <c r="K228" s="85"/>
      <c r="L228" s="84"/>
      <c r="M228" s="85"/>
      <c r="N228" s="85"/>
      <c r="O228" s="84"/>
    </row>
    <row r="229" spans="2:15" thickBot="1" x14ac:dyDescent="0.25">
      <c r="B229" s="87"/>
      <c r="C229" s="85"/>
      <c r="D229" s="85"/>
      <c r="E229" s="85"/>
      <c r="F229" s="84"/>
      <c r="G229" s="84"/>
      <c r="H229" s="84"/>
      <c r="I229" s="84"/>
      <c r="J229" s="85"/>
      <c r="K229" s="85"/>
      <c r="L229" s="84"/>
      <c r="M229" s="85"/>
      <c r="N229" s="85"/>
      <c r="O229" s="84"/>
    </row>
    <row r="230" spans="2:15" thickBot="1" x14ac:dyDescent="0.25">
      <c r="B230" s="87"/>
      <c r="C230" s="85"/>
      <c r="D230" s="85"/>
      <c r="E230" s="85"/>
      <c r="F230" s="84"/>
      <c r="G230" s="84"/>
      <c r="H230" s="84"/>
      <c r="I230" s="84"/>
      <c r="J230" s="85"/>
      <c r="K230" s="85"/>
      <c r="L230" s="84"/>
      <c r="M230" s="85"/>
      <c r="N230" s="85"/>
      <c r="O230" s="84"/>
    </row>
    <row r="231" spans="2:15" thickBot="1" x14ac:dyDescent="0.25">
      <c r="B231" s="87"/>
      <c r="C231" s="85"/>
      <c r="D231" s="85"/>
      <c r="E231" s="85"/>
      <c r="F231" s="84"/>
      <c r="G231" s="84"/>
      <c r="H231" s="84"/>
      <c r="I231" s="84"/>
      <c r="J231" s="85"/>
      <c r="K231" s="85"/>
      <c r="L231" s="84"/>
      <c r="M231" s="85"/>
      <c r="N231" s="85"/>
      <c r="O231" s="84"/>
    </row>
    <row r="232" spans="2:15" thickBot="1" x14ac:dyDescent="0.25">
      <c r="B232" s="87"/>
      <c r="C232" s="85"/>
      <c r="D232" s="85"/>
      <c r="E232" s="85"/>
      <c r="F232" s="84"/>
      <c r="G232" s="84"/>
      <c r="H232" s="84"/>
      <c r="I232" s="84"/>
      <c r="J232" s="85"/>
      <c r="K232" s="85"/>
      <c r="L232" s="84"/>
      <c r="M232" s="85"/>
      <c r="N232" s="85"/>
      <c r="O232" s="84"/>
    </row>
    <row r="233" spans="2:15" thickBot="1" x14ac:dyDescent="0.25">
      <c r="B233" s="87"/>
      <c r="C233" s="85"/>
      <c r="D233" s="85"/>
      <c r="E233" s="85"/>
      <c r="F233" s="84"/>
      <c r="G233" s="84"/>
      <c r="H233" s="84"/>
      <c r="I233" s="84"/>
      <c r="J233" s="85"/>
      <c r="K233" s="85"/>
      <c r="L233" s="84"/>
      <c r="M233" s="85"/>
      <c r="N233" s="85"/>
      <c r="O233" s="84"/>
    </row>
    <row r="234" spans="2:15" thickBot="1" x14ac:dyDescent="0.25">
      <c r="B234" s="87"/>
      <c r="C234" s="85"/>
      <c r="D234" s="85"/>
      <c r="E234" s="85"/>
      <c r="F234" s="84"/>
      <c r="G234" s="84"/>
      <c r="H234" s="84"/>
      <c r="I234" s="84"/>
      <c r="J234" s="85"/>
      <c r="K234" s="85"/>
      <c r="L234" s="84"/>
      <c r="M234" s="85"/>
      <c r="N234" s="85"/>
      <c r="O234" s="84"/>
    </row>
    <row r="235" spans="2:15" thickBot="1" x14ac:dyDescent="0.25">
      <c r="B235" s="87"/>
      <c r="C235" s="85"/>
      <c r="D235" s="85"/>
      <c r="E235" s="85"/>
      <c r="F235" s="84"/>
      <c r="G235" s="84"/>
      <c r="H235" s="84"/>
      <c r="I235" s="84"/>
      <c r="J235" s="85"/>
      <c r="K235" s="85"/>
      <c r="L235" s="84"/>
      <c r="M235" s="85"/>
      <c r="N235" s="85"/>
      <c r="O235" s="84"/>
    </row>
    <row r="236" spans="2:15" thickBot="1" x14ac:dyDescent="0.25">
      <c r="B236" s="87"/>
      <c r="C236" s="85"/>
      <c r="D236" s="85"/>
      <c r="E236" s="85"/>
      <c r="F236" s="84"/>
      <c r="G236" s="84"/>
      <c r="H236" s="84"/>
      <c r="I236" s="84"/>
      <c r="J236" s="85"/>
      <c r="K236" s="85"/>
      <c r="L236" s="84"/>
      <c r="M236" s="85"/>
      <c r="N236" s="85"/>
      <c r="O236" s="84"/>
    </row>
    <row r="237" spans="2:15" thickBot="1" x14ac:dyDescent="0.25">
      <c r="B237" s="87"/>
      <c r="C237" s="85"/>
      <c r="D237" s="85"/>
      <c r="E237" s="85"/>
      <c r="F237" s="84"/>
      <c r="G237" s="84"/>
      <c r="H237" s="84"/>
      <c r="I237" s="84"/>
      <c r="J237" s="85"/>
      <c r="K237" s="85"/>
      <c r="L237" s="84"/>
      <c r="M237" s="85"/>
      <c r="N237" s="85"/>
      <c r="O237" s="84"/>
    </row>
    <row r="238" spans="2:15" thickBot="1" x14ac:dyDescent="0.25">
      <c r="B238" s="87"/>
      <c r="C238" s="85"/>
      <c r="D238" s="85"/>
      <c r="E238" s="85"/>
      <c r="F238" s="84"/>
      <c r="G238" s="84"/>
      <c r="H238" s="84"/>
      <c r="I238" s="84"/>
      <c r="J238" s="85"/>
      <c r="K238" s="85"/>
      <c r="L238" s="84"/>
      <c r="M238" s="85"/>
      <c r="N238" s="85"/>
      <c r="O238" s="84"/>
    </row>
    <row r="239" spans="2:15" thickBot="1" x14ac:dyDescent="0.25">
      <c r="B239" s="87"/>
      <c r="C239" s="85"/>
      <c r="D239" s="85"/>
      <c r="E239" s="85"/>
      <c r="F239" s="84"/>
      <c r="G239" s="84"/>
      <c r="H239" s="84"/>
      <c r="I239" s="84"/>
      <c r="J239" s="85"/>
      <c r="K239" s="85"/>
      <c r="L239" s="84"/>
      <c r="M239" s="85"/>
      <c r="N239" s="85"/>
      <c r="O239" s="84"/>
    </row>
    <row r="240" spans="2:15" thickBot="1" x14ac:dyDescent="0.25">
      <c r="B240" s="87"/>
      <c r="C240" s="85"/>
      <c r="D240" s="85"/>
      <c r="E240" s="85"/>
      <c r="F240" s="84"/>
      <c r="G240" s="84"/>
      <c r="H240" s="84"/>
      <c r="I240" s="84"/>
      <c r="J240" s="85"/>
      <c r="K240" s="85"/>
      <c r="L240" s="84"/>
      <c r="M240" s="85"/>
      <c r="N240" s="85"/>
      <c r="O240" s="84"/>
    </row>
    <row r="241" spans="2:15" thickBot="1" x14ac:dyDescent="0.25">
      <c r="B241" s="87"/>
      <c r="C241" s="85"/>
      <c r="D241" s="85"/>
      <c r="E241" s="85"/>
      <c r="F241" s="84"/>
      <c r="G241" s="84"/>
      <c r="H241" s="84"/>
      <c r="I241" s="84"/>
      <c r="J241" s="85"/>
      <c r="K241" s="85"/>
      <c r="L241" s="84"/>
      <c r="M241" s="85"/>
      <c r="N241" s="85"/>
      <c r="O241" s="84"/>
    </row>
    <row r="242" spans="2:15" thickBot="1" x14ac:dyDescent="0.25">
      <c r="B242" s="87"/>
      <c r="C242" s="85"/>
      <c r="D242" s="85"/>
      <c r="E242" s="85"/>
      <c r="F242" s="84"/>
      <c r="G242" s="84"/>
      <c r="H242" s="84"/>
      <c r="I242" s="84"/>
      <c r="J242" s="85"/>
      <c r="K242" s="85"/>
      <c r="L242" s="84"/>
      <c r="M242" s="85"/>
      <c r="N242" s="85"/>
      <c r="O242" s="84"/>
    </row>
    <row r="243" spans="2:15" thickBot="1" x14ac:dyDescent="0.25">
      <c r="B243" s="87"/>
      <c r="C243" s="85"/>
      <c r="D243" s="85"/>
      <c r="E243" s="85"/>
      <c r="F243" s="84"/>
      <c r="G243" s="84"/>
      <c r="H243" s="84"/>
      <c r="I243" s="84"/>
      <c r="J243" s="85"/>
      <c r="K243" s="85"/>
      <c r="L243" s="84"/>
      <c r="M243" s="85"/>
      <c r="N243" s="85"/>
      <c r="O243" s="84"/>
    </row>
    <row r="244" spans="2:15" thickBot="1" x14ac:dyDescent="0.25">
      <c r="B244" s="87"/>
      <c r="C244" s="85"/>
      <c r="D244" s="85"/>
      <c r="E244" s="85"/>
      <c r="F244" s="84"/>
      <c r="G244" s="84"/>
      <c r="H244" s="84"/>
      <c r="I244" s="84"/>
      <c r="J244" s="85"/>
      <c r="K244" s="85"/>
      <c r="L244" s="84"/>
      <c r="M244" s="85"/>
      <c r="N244" s="85"/>
      <c r="O244" s="84"/>
    </row>
    <row r="245" spans="2:15" thickBot="1" x14ac:dyDescent="0.25">
      <c r="B245" s="87"/>
      <c r="C245" s="85"/>
      <c r="D245" s="85"/>
      <c r="E245" s="85"/>
      <c r="F245" s="84"/>
      <c r="G245" s="84"/>
      <c r="H245" s="84"/>
      <c r="I245" s="84"/>
      <c r="J245" s="85"/>
      <c r="K245" s="85"/>
      <c r="L245" s="84"/>
      <c r="M245" s="85"/>
      <c r="N245" s="85"/>
      <c r="O245" s="84"/>
    </row>
    <row r="246" spans="2:15" thickBot="1" x14ac:dyDescent="0.25">
      <c r="B246" s="87"/>
      <c r="C246" s="85"/>
      <c r="D246" s="85"/>
      <c r="E246" s="85"/>
      <c r="F246" s="84"/>
      <c r="G246" s="84"/>
      <c r="H246" s="84"/>
      <c r="I246" s="84"/>
      <c r="J246" s="85"/>
      <c r="K246" s="85"/>
      <c r="L246" s="84"/>
      <c r="M246" s="85"/>
      <c r="N246" s="85"/>
      <c r="O246" s="84"/>
    </row>
    <row r="247" spans="2:15" thickBot="1" x14ac:dyDescent="0.25">
      <c r="B247" s="87"/>
      <c r="C247" s="85"/>
      <c r="D247" s="85"/>
      <c r="E247" s="85"/>
      <c r="F247" s="84"/>
      <c r="G247" s="84"/>
      <c r="H247" s="84"/>
      <c r="I247" s="84"/>
      <c r="J247" s="85"/>
      <c r="K247" s="85"/>
      <c r="L247" s="84"/>
      <c r="M247" s="85"/>
      <c r="N247" s="85"/>
      <c r="O247" s="84"/>
    </row>
    <row r="248" spans="2:15" thickBot="1" x14ac:dyDescent="0.25">
      <c r="B248" s="87"/>
      <c r="C248" s="85"/>
      <c r="D248" s="85"/>
      <c r="E248" s="85"/>
      <c r="F248" s="84"/>
      <c r="G248" s="84"/>
      <c r="H248" s="84"/>
      <c r="I248" s="84"/>
      <c r="J248" s="85"/>
      <c r="K248" s="85"/>
      <c r="L248" s="84"/>
      <c r="M248" s="85"/>
      <c r="N248" s="85"/>
      <c r="O248" s="84"/>
    </row>
    <row r="249" spans="2:15" thickBot="1" x14ac:dyDescent="0.25">
      <c r="B249" s="87"/>
      <c r="C249" s="85"/>
      <c r="D249" s="85"/>
      <c r="E249" s="85"/>
      <c r="F249" s="84"/>
      <c r="G249" s="84"/>
      <c r="H249" s="84"/>
      <c r="I249" s="84"/>
      <c r="J249" s="85"/>
      <c r="K249" s="85"/>
      <c r="L249" s="84"/>
      <c r="M249" s="85"/>
      <c r="N249" s="85"/>
      <c r="O249" s="84"/>
    </row>
    <row r="250" spans="2:15" thickBot="1" x14ac:dyDescent="0.25">
      <c r="B250" s="87"/>
      <c r="C250" s="85"/>
      <c r="D250" s="85"/>
      <c r="E250" s="85"/>
      <c r="F250" s="84"/>
      <c r="G250" s="84"/>
      <c r="H250" s="84"/>
      <c r="I250" s="84"/>
      <c r="J250" s="85"/>
      <c r="K250" s="85"/>
      <c r="L250" s="84"/>
      <c r="M250" s="85"/>
      <c r="N250" s="85"/>
      <c r="O250" s="84"/>
    </row>
    <row r="251" spans="2:15" thickBot="1" x14ac:dyDescent="0.25">
      <c r="B251" s="87"/>
      <c r="C251" s="85"/>
      <c r="D251" s="85"/>
      <c r="E251" s="85"/>
      <c r="F251" s="84"/>
      <c r="G251" s="84"/>
      <c r="H251" s="84"/>
      <c r="I251" s="84"/>
      <c r="J251" s="85"/>
      <c r="K251" s="85"/>
      <c r="L251" s="84"/>
      <c r="M251" s="85"/>
      <c r="N251" s="85"/>
      <c r="O251" s="84"/>
    </row>
    <row r="252" spans="2:15" thickBot="1" x14ac:dyDescent="0.25">
      <c r="B252" s="87"/>
      <c r="C252" s="85"/>
      <c r="D252" s="85"/>
      <c r="E252" s="85"/>
      <c r="F252" s="84"/>
      <c r="G252" s="84"/>
      <c r="H252" s="84"/>
      <c r="I252" s="84"/>
      <c r="J252" s="85"/>
      <c r="K252" s="85"/>
      <c r="L252" s="84"/>
      <c r="M252" s="85"/>
      <c r="N252" s="85"/>
      <c r="O252" s="84"/>
    </row>
    <row r="253" spans="2:15" thickBot="1" x14ac:dyDescent="0.25">
      <c r="B253" s="87"/>
      <c r="C253" s="85"/>
      <c r="D253" s="85"/>
      <c r="E253" s="85"/>
      <c r="F253" s="84"/>
      <c r="G253" s="84"/>
      <c r="H253" s="84"/>
      <c r="I253" s="84"/>
      <c r="J253" s="85"/>
      <c r="K253" s="85"/>
      <c r="L253" s="84"/>
      <c r="M253" s="85"/>
      <c r="N253" s="85"/>
      <c r="O253" s="84"/>
    </row>
    <row r="254" spans="2:15" thickBot="1" x14ac:dyDescent="0.25">
      <c r="B254" s="87"/>
      <c r="C254" s="85"/>
      <c r="D254" s="85"/>
      <c r="E254" s="85"/>
      <c r="F254" s="84"/>
      <c r="G254" s="84"/>
      <c r="H254" s="84"/>
      <c r="I254" s="84"/>
      <c r="J254" s="85"/>
      <c r="K254" s="85"/>
      <c r="L254" s="84"/>
      <c r="M254" s="85"/>
      <c r="N254" s="85"/>
      <c r="O254" s="84"/>
    </row>
    <row r="255" spans="2:15" thickBot="1" x14ac:dyDescent="0.25">
      <c r="B255" s="87"/>
      <c r="C255" s="85"/>
      <c r="D255" s="85"/>
      <c r="E255" s="85"/>
      <c r="F255" s="84"/>
      <c r="G255" s="84"/>
      <c r="H255" s="84"/>
      <c r="I255" s="84"/>
      <c r="J255" s="85"/>
      <c r="K255" s="85"/>
      <c r="L255" s="84"/>
      <c r="M255" s="85"/>
      <c r="N255" s="85"/>
      <c r="O255" s="84"/>
    </row>
    <row r="256" spans="2:15" thickBot="1" x14ac:dyDescent="0.25">
      <c r="B256" s="87"/>
      <c r="C256" s="85"/>
      <c r="D256" s="85"/>
      <c r="E256" s="85"/>
      <c r="F256" s="84"/>
      <c r="G256" s="84"/>
      <c r="H256" s="84"/>
      <c r="I256" s="84"/>
      <c r="J256" s="85"/>
      <c r="K256" s="85"/>
      <c r="L256" s="84"/>
      <c r="M256" s="85"/>
      <c r="N256" s="85"/>
      <c r="O256" s="84"/>
    </row>
    <row r="257" spans="2:15" thickBot="1" x14ac:dyDescent="0.25">
      <c r="B257" s="87"/>
      <c r="C257" s="85"/>
      <c r="D257" s="85"/>
      <c r="E257" s="85"/>
      <c r="F257" s="84"/>
      <c r="G257" s="84"/>
      <c r="H257" s="84"/>
      <c r="I257" s="84"/>
      <c r="J257" s="85"/>
      <c r="K257" s="85"/>
      <c r="L257" s="84"/>
      <c r="M257" s="85"/>
      <c r="N257" s="85"/>
      <c r="O257" s="84"/>
    </row>
    <row r="258" spans="2:15" thickBot="1" x14ac:dyDescent="0.25">
      <c r="B258" s="87"/>
      <c r="C258" s="85"/>
      <c r="D258" s="85"/>
      <c r="E258" s="85"/>
      <c r="F258" s="84"/>
      <c r="G258" s="84"/>
      <c r="H258" s="84"/>
      <c r="I258" s="84"/>
      <c r="J258" s="85"/>
      <c r="K258" s="85"/>
      <c r="L258" s="84"/>
      <c r="M258" s="85"/>
      <c r="N258" s="85"/>
      <c r="O258" s="84"/>
    </row>
    <row r="259" spans="2:15" thickBot="1" x14ac:dyDescent="0.25">
      <c r="B259" s="87"/>
      <c r="C259" s="85"/>
      <c r="D259" s="85"/>
      <c r="E259" s="85"/>
      <c r="F259" s="84"/>
      <c r="G259" s="84"/>
      <c r="H259" s="84"/>
      <c r="I259" s="84"/>
      <c r="J259" s="85"/>
      <c r="K259" s="85"/>
      <c r="L259" s="84"/>
      <c r="M259" s="85"/>
      <c r="N259" s="85"/>
      <c r="O259" s="84"/>
    </row>
    <row r="260" spans="2:15" thickBot="1" x14ac:dyDescent="0.25">
      <c r="B260" s="87"/>
      <c r="C260" s="85"/>
      <c r="D260" s="85"/>
      <c r="E260" s="85"/>
      <c r="F260" s="84"/>
      <c r="G260" s="84"/>
      <c r="H260" s="84"/>
      <c r="I260" s="84"/>
      <c r="J260" s="85"/>
      <c r="K260" s="85"/>
      <c r="L260" s="84"/>
      <c r="M260" s="85"/>
      <c r="N260" s="85"/>
      <c r="O260" s="84"/>
    </row>
    <row r="261" spans="2:15" thickBot="1" x14ac:dyDescent="0.25">
      <c r="B261" s="87"/>
      <c r="C261" s="85"/>
      <c r="D261" s="85"/>
      <c r="E261" s="85"/>
      <c r="F261" s="84"/>
      <c r="G261" s="84"/>
      <c r="H261" s="84"/>
      <c r="I261" s="84"/>
      <c r="J261" s="85"/>
      <c r="K261" s="85"/>
      <c r="L261" s="84"/>
      <c r="M261" s="85"/>
      <c r="N261" s="85"/>
      <c r="O261" s="84"/>
    </row>
    <row r="262" spans="2:15" thickBot="1" x14ac:dyDescent="0.25">
      <c r="B262" s="87"/>
      <c r="C262" s="85"/>
      <c r="D262" s="85"/>
      <c r="E262" s="85"/>
      <c r="F262" s="84"/>
      <c r="G262" s="84"/>
      <c r="H262" s="84"/>
      <c r="I262" s="84"/>
      <c r="J262" s="85"/>
      <c r="K262" s="85"/>
      <c r="L262" s="84"/>
      <c r="M262" s="85"/>
      <c r="N262" s="85"/>
      <c r="O262" s="84"/>
    </row>
    <row r="263" spans="2:15" thickBot="1" x14ac:dyDescent="0.25">
      <c r="B263" s="87"/>
      <c r="C263" s="85"/>
      <c r="D263" s="85"/>
      <c r="E263" s="85"/>
      <c r="F263" s="84"/>
      <c r="G263" s="84"/>
      <c r="H263" s="84"/>
      <c r="I263" s="84"/>
      <c r="J263" s="85"/>
      <c r="K263" s="85"/>
      <c r="L263" s="84"/>
      <c r="M263" s="85"/>
      <c r="N263" s="85"/>
      <c r="O263" s="84"/>
    </row>
    <row r="264" spans="2:15" thickBot="1" x14ac:dyDescent="0.25">
      <c r="B264" s="87"/>
      <c r="C264" s="85"/>
      <c r="D264" s="85"/>
      <c r="E264" s="85"/>
      <c r="F264" s="84"/>
      <c r="G264" s="84"/>
      <c r="H264" s="84"/>
      <c r="I264" s="84"/>
      <c r="J264" s="85"/>
      <c r="K264" s="85"/>
      <c r="L264" s="84"/>
      <c r="M264" s="85"/>
      <c r="N264" s="85"/>
      <c r="O264" s="84"/>
    </row>
    <row r="265" spans="2:15" thickBot="1" x14ac:dyDescent="0.25">
      <c r="B265" s="87"/>
      <c r="C265" s="85"/>
      <c r="D265" s="85"/>
      <c r="E265" s="85"/>
      <c r="F265" s="84"/>
      <c r="G265" s="84"/>
      <c r="H265" s="84"/>
      <c r="I265" s="84"/>
      <c r="J265" s="85"/>
      <c r="K265" s="85"/>
      <c r="L265" s="84"/>
      <c r="M265" s="85"/>
      <c r="N265" s="85"/>
      <c r="O265" s="84"/>
    </row>
    <row r="266" spans="2:15" thickBot="1" x14ac:dyDescent="0.25">
      <c r="B266" s="87"/>
      <c r="C266" s="85"/>
      <c r="D266" s="85"/>
      <c r="E266" s="85"/>
      <c r="F266" s="84"/>
      <c r="G266" s="84"/>
      <c r="H266" s="84"/>
      <c r="I266" s="84"/>
      <c r="J266" s="85"/>
      <c r="K266" s="85"/>
      <c r="L266" s="84"/>
      <c r="M266" s="85"/>
      <c r="N266" s="85"/>
      <c r="O266" s="84"/>
    </row>
    <row r="267" spans="2:15" thickBot="1" x14ac:dyDescent="0.25">
      <c r="B267" s="87"/>
      <c r="C267" s="85"/>
      <c r="D267" s="85"/>
      <c r="E267" s="85"/>
      <c r="F267" s="84"/>
      <c r="G267" s="84"/>
      <c r="H267" s="84"/>
      <c r="I267" s="84"/>
      <c r="J267" s="85"/>
      <c r="K267" s="85"/>
      <c r="L267" s="84"/>
      <c r="M267" s="85"/>
      <c r="N267" s="85"/>
      <c r="O267" s="84"/>
    </row>
    <row r="268" spans="2:15" thickBot="1" x14ac:dyDescent="0.25">
      <c r="B268" s="87"/>
      <c r="C268" s="85"/>
      <c r="D268" s="85"/>
      <c r="E268" s="85"/>
      <c r="F268" s="84"/>
      <c r="G268" s="84"/>
      <c r="H268" s="84"/>
      <c r="I268" s="84"/>
      <c r="J268" s="85"/>
      <c r="K268" s="85"/>
      <c r="L268" s="84"/>
      <c r="M268" s="85"/>
      <c r="N268" s="85"/>
      <c r="O268" s="84"/>
    </row>
    <row r="269" spans="2:15" thickBot="1" x14ac:dyDescent="0.25">
      <c r="B269" s="87"/>
      <c r="C269" s="85"/>
      <c r="D269" s="85"/>
      <c r="E269" s="85"/>
      <c r="F269" s="84"/>
      <c r="G269" s="84"/>
      <c r="H269" s="84"/>
      <c r="I269" s="84"/>
      <c r="J269" s="85"/>
      <c r="K269" s="85"/>
      <c r="L269" s="84"/>
      <c r="M269" s="85"/>
      <c r="N269" s="85"/>
      <c r="O269" s="84"/>
    </row>
    <row r="270" spans="2:15" thickBot="1" x14ac:dyDescent="0.25">
      <c r="B270" s="87"/>
      <c r="C270" s="85"/>
      <c r="D270" s="85"/>
      <c r="E270" s="85"/>
      <c r="F270" s="84"/>
      <c r="G270" s="84"/>
      <c r="H270" s="84"/>
      <c r="I270" s="84"/>
      <c r="J270" s="85"/>
      <c r="K270" s="85"/>
      <c r="L270" s="84"/>
      <c r="M270" s="85"/>
      <c r="N270" s="85"/>
      <c r="O270" s="84"/>
    </row>
    <row r="271" spans="2:15" thickBot="1" x14ac:dyDescent="0.25">
      <c r="B271" s="87"/>
      <c r="C271" s="85"/>
      <c r="D271" s="85"/>
      <c r="E271" s="85"/>
      <c r="F271" s="84"/>
      <c r="G271" s="84"/>
      <c r="H271" s="84"/>
      <c r="I271" s="84"/>
      <c r="J271" s="85"/>
      <c r="K271" s="85"/>
      <c r="L271" s="84"/>
      <c r="M271" s="85"/>
      <c r="N271" s="85"/>
      <c r="O271" s="84"/>
    </row>
    <row r="272" spans="2:15" thickBot="1" x14ac:dyDescent="0.25">
      <c r="B272" s="87"/>
      <c r="C272" s="85"/>
      <c r="D272" s="85"/>
      <c r="E272" s="85"/>
      <c r="F272" s="84"/>
      <c r="G272" s="84"/>
      <c r="H272" s="84"/>
      <c r="I272" s="84"/>
      <c r="J272" s="85"/>
      <c r="K272" s="85"/>
      <c r="L272" s="84"/>
      <c r="M272" s="85"/>
      <c r="N272" s="85"/>
      <c r="O272" s="84"/>
    </row>
    <row r="273" spans="2:15" thickBot="1" x14ac:dyDescent="0.25">
      <c r="B273" s="87"/>
      <c r="C273" s="85"/>
      <c r="D273" s="85"/>
      <c r="E273" s="85"/>
      <c r="F273" s="84"/>
      <c r="G273" s="84"/>
      <c r="H273" s="84"/>
      <c r="I273" s="84"/>
      <c r="J273" s="85"/>
      <c r="K273" s="85"/>
      <c r="L273" s="84"/>
      <c r="M273" s="85"/>
      <c r="N273" s="85"/>
      <c r="O273" s="84"/>
    </row>
    <row r="274" spans="2:15" thickBot="1" x14ac:dyDescent="0.25">
      <c r="B274" s="87"/>
      <c r="C274" s="85"/>
      <c r="D274" s="85"/>
      <c r="E274" s="85"/>
      <c r="F274" s="84"/>
      <c r="G274" s="84"/>
      <c r="H274" s="84"/>
      <c r="I274" s="84"/>
      <c r="J274" s="85"/>
      <c r="K274" s="85"/>
      <c r="L274" s="84"/>
      <c r="M274" s="85"/>
      <c r="N274" s="85"/>
      <c r="O274" s="84"/>
    </row>
    <row r="275" spans="2:15" thickBot="1" x14ac:dyDescent="0.25">
      <c r="B275" s="87"/>
      <c r="C275" s="85"/>
      <c r="D275" s="85"/>
      <c r="E275" s="85"/>
      <c r="F275" s="84"/>
      <c r="G275" s="84"/>
      <c r="H275" s="84"/>
      <c r="I275" s="84"/>
      <c r="J275" s="85"/>
      <c r="K275" s="85"/>
      <c r="L275" s="84"/>
      <c r="M275" s="85"/>
      <c r="N275" s="85"/>
      <c r="O275" s="84"/>
    </row>
    <row r="276" spans="2:15" thickBot="1" x14ac:dyDescent="0.25">
      <c r="B276" s="87"/>
      <c r="C276" s="85"/>
      <c r="D276" s="85"/>
      <c r="E276" s="85"/>
      <c r="F276" s="84"/>
      <c r="G276" s="84"/>
      <c r="H276" s="84"/>
      <c r="I276" s="84"/>
      <c r="J276" s="85"/>
      <c r="K276" s="85"/>
      <c r="L276" s="84"/>
      <c r="M276" s="85"/>
      <c r="N276" s="85"/>
      <c r="O276" s="84"/>
    </row>
    <row r="277" spans="2:15" thickBot="1" x14ac:dyDescent="0.25">
      <c r="B277" s="87"/>
      <c r="C277" s="85"/>
      <c r="D277" s="85"/>
      <c r="E277" s="85"/>
      <c r="F277" s="84"/>
      <c r="G277" s="84"/>
      <c r="H277" s="84"/>
      <c r="I277" s="84"/>
      <c r="J277" s="85"/>
      <c r="K277" s="85"/>
      <c r="L277" s="84"/>
      <c r="M277" s="85"/>
      <c r="N277" s="85"/>
      <c r="O277" s="84"/>
    </row>
    <row r="278" spans="2:15" thickBot="1" x14ac:dyDescent="0.25">
      <c r="B278" s="87"/>
      <c r="C278" s="85"/>
      <c r="D278" s="85"/>
      <c r="E278" s="85"/>
      <c r="F278" s="84"/>
      <c r="G278" s="84"/>
      <c r="H278" s="84"/>
      <c r="I278" s="84"/>
      <c r="J278" s="85"/>
      <c r="K278" s="85"/>
      <c r="L278" s="84"/>
      <c r="M278" s="85"/>
      <c r="N278" s="85"/>
      <c r="O278" s="84"/>
    </row>
    <row r="279" spans="2:15" thickBot="1" x14ac:dyDescent="0.25">
      <c r="B279" s="87"/>
      <c r="C279" s="85"/>
      <c r="D279" s="85"/>
      <c r="E279" s="85"/>
      <c r="F279" s="84"/>
      <c r="G279" s="84"/>
      <c r="H279" s="84"/>
      <c r="I279" s="84"/>
      <c r="J279" s="85"/>
      <c r="K279" s="85"/>
      <c r="L279" s="84"/>
      <c r="M279" s="85"/>
      <c r="N279" s="85"/>
      <c r="O279" s="84"/>
    </row>
    <row r="280" spans="2:15" thickBot="1" x14ac:dyDescent="0.25">
      <c r="B280" s="87"/>
      <c r="C280" s="85"/>
      <c r="D280" s="85"/>
      <c r="E280" s="85"/>
      <c r="F280" s="84"/>
      <c r="G280" s="84"/>
      <c r="H280" s="84"/>
      <c r="I280" s="84"/>
      <c r="J280" s="85"/>
      <c r="K280" s="85"/>
      <c r="L280" s="84"/>
      <c r="M280" s="85"/>
      <c r="N280" s="85"/>
      <c r="O280" s="84"/>
    </row>
    <row r="281" spans="2:15" thickBot="1" x14ac:dyDescent="0.25">
      <c r="B281" s="87"/>
      <c r="C281" s="85"/>
      <c r="D281" s="85"/>
      <c r="E281" s="85"/>
      <c r="F281" s="84"/>
      <c r="G281" s="84"/>
      <c r="H281" s="84"/>
      <c r="I281" s="84"/>
      <c r="J281" s="85"/>
      <c r="K281" s="85"/>
      <c r="L281" s="84"/>
      <c r="M281" s="85"/>
      <c r="N281" s="85"/>
      <c r="O281" s="84"/>
    </row>
    <row r="282" spans="2:15" thickBot="1" x14ac:dyDescent="0.25">
      <c r="B282" s="87"/>
      <c r="C282" s="85"/>
      <c r="D282" s="85"/>
      <c r="E282" s="85"/>
      <c r="F282" s="84"/>
      <c r="G282" s="84"/>
      <c r="H282" s="84"/>
      <c r="I282" s="84"/>
      <c r="J282" s="85"/>
      <c r="K282" s="85"/>
      <c r="L282" s="84"/>
      <c r="M282" s="85"/>
      <c r="N282" s="85"/>
      <c r="O282" s="84"/>
    </row>
    <row r="283" spans="2:15" thickBot="1" x14ac:dyDescent="0.25">
      <c r="B283" s="87"/>
      <c r="C283" s="85"/>
      <c r="D283" s="85"/>
      <c r="E283" s="85"/>
      <c r="F283" s="84"/>
      <c r="G283" s="84"/>
      <c r="H283" s="84"/>
      <c r="I283" s="84"/>
      <c r="J283" s="85"/>
      <c r="K283" s="85"/>
      <c r="L283" s="84"/>
      <c r="M283" s="85"/>
      <c r="N283" s="85"/>
      <c r="O283" s="84"/>
    </row>
    <row r="284" spans="2:15" thickBot="1" x14ac:dyDescent="0.25">
      <c r="B284" s="87"/>
      <c r="C284" s="85"/>
      <c r="D284" s="85"/>
      <c r="E284" s="85"/>
      <c r="F284" s="84"/>
      <c r="G284" s="84"/>
      <c r="H284" s="84"/>
      <c r="I284" s="84"/>
      <c r="J284" s="85"/>
      <c r="K284" s="85"/>
      <c r="L284" s="84"/>
      <c r="M284" s="85"/>
      <c r="N284" s="85"/>
      <c r="O284" s="84"/>
    </row>
    <row r="285" spans="2:15" thickBot="1" x14ac:dyDescent="0.25">
      <c r="B285" s="87"/>
      <c r="C285" s="85"/>
      <c r="D285" s="85"/>
      <c r="E285" s="85"/>
      <c r="F285" s="84"/>
      <c r="G285" s="84"/>
      <c r="H285" s="84"/>
      <c r="I285" s="84"/>
      <c r="J285" s="85"/>
      <c r="K285" s="85"/>
      <c r="L285" s="84"/>
      <c r="M285" s="85"/>
      <c r="N285" s="85"/>
      <c r="O285" s="84"/>
    </row>
    <row r="286" spans="2:15" thickBot="1" x14ac:dyDescent="0.25">
      <c r="B286" s="87"/>
      <c r="C286" s="85"/>
      <c r="D286" s="85"/>
      <c r="E286" s="85"/>
      <c r="F286" s="84"/>
      <c r="G286" s="84"/>
      <c r="H286" s="84"/>
      <c r="I286" s="84"/>
      <c r="J286" s="85"/>
      <c r="K286" s="85"/>
      <c r="L286" s="84"/>
      <c r="M286" s="85"/>
      <c r="N286" s="85"/>
      <c r="O286" s="84"/>
    </row>
    <row r="287" spans="2:15" thickBot="1" x14ac:dyDescent="0.25">
      <c r="B287" s="87"/>
      <c r="C287" s="85"/>
      <c r="D287" s="85"/>
      <c r="E287" s="85"/>
      <c r="F287" s="84"/>
      <c r="G287" s="84"/>
      <c r="H287" s="84"/>
      <c r="I287" s="84"/>
      <c r="J287" s="85"/>
      <c r="K287" s="85"/>
      <c r="L287" s="84"/>
      <c r="M287" s="85"/>
      <c r="N287" s="85"/>
      <c r="O287" s="84"/>
    </row>
    <row r="288" spans="2:15" thickBot="1" x14ac:dyDescent="0.25">
      <c r="B288" s="87"/>
      <c r="C288" s="85"/>
      <c r="D288" s="85"/>
      <c r="E288" s="85"/>
      <c r="F288" s="84"/>
      <c r="G288" s="84"/>
      <c r="H288" s="84"/>
      <c r="I288" s="84"/>
      <c r="J288" s="85"/>
      <c r="K288" s="85"/>
      <c r="L288" s="84"/>
      <c r="M288" s="85"/>
      <c r="N288" s="85"/>
      <c r="O288" s="84"/>
    </row>
    <row r="289" spans="2:15" thickBot="1" x14ac:dyDescent="0.25">
      <c r="B289" s="87"/>
      <c r="C289" s="85"/>
      <c r="D289" s="85"/>
      <c r="E289" s="85"/>
      <c r="F289" s="84"/>
      <c r="G289" s="84"/>
      <c r="H289" s="84"/>
      <c r="I289" s="84"/>
      <c r="J289" s="85"/>
      <c r="K289" s="85"/>
      <c r="L289" s="84"/>
      <c r="M289" s="85"/>
      <c r="N289" s="85"/>
      <c r="O289" s="84"/>
    </row>
    <row r="290" spans="2:15" thickBot="1" x14ac:dyDescent="0.25">
      <c r="B290" s="87"/>
      <c r="C290" s="85"/>
      <c r="D290" s="85"/>
      <c r="E290" s="85"/>
      <c r="F290" s="84"/>
      <c r="G290" s="84"/>
      <c r="H290" s="84"/>
      <c r="I290" s="84"/>
      <c r="J290" s="85"/>
      <c r="K290" s="85"/>
      <c r="L290" s="84"/>
      <c r="M290" s="85"/>
      <c r="N290" s="85"/>
      <c r="O290" s="84"/>
    </row>
    <row r="291" spans="2:15" thickBot="1" x14ac:dyDescent="0.25">
      <c r="B291" s="87"/>
      <c r="C291" s="85"/>
      <c r="D291" s="85"/>
      <c r="E291" s="85"/>
      <c r="F291" s="84"/>
      <c r="G291" s="84"/>
      <c r="H291" s="84"/>
      <c r="I291" s="84"/>
      <c r="J291" s="85"/>
      <c r="K291" s="85"/>
      <c r="L291" s="84"/>
      <c r="M291" s="85"/>
      <c r="N291" s="85"/>
      <c r="O291" s="84"/>
    </row>
    <row r="292" spans="2:15" thickBot="1" x14ac:dyDescent="0.25">
      <c r="B292" s="87"/>
      <c r="C292" s="85"/>
      <c r="D292" s="85"/>
      <c r="E292" s="85"/>
      <c r="F292" s="84"/>
      <c r="G292" s="84"/>
      <c r="H292" s="84"/>
      <c r="I292" s="84"/>
      <c r="J292" s="85"/>
      <c r="K292" s="85"/>
      <c r="L292" s="84"/>
      <c r="M292" s="85"/>
      <c r="N292" s="85"/>
      <c r="O292" s="84"/>
    </row>
    <row r="293" spans="2:15" thickBot="1" x14ac:dyDescent="0.25">
      <c r="B293" s="87"/>
      <c r="C293" s="85"/>
      <c r="D293" s="85"/>
      <c r="E293" s="85"/>
      <c r="F293" s="84"/>
      <c r="G293" s="84"/>
      <c r="H293" s="84"/>
      <c r="I293" s="84"/>
      <c r="J293" s="85"/>
      <c r="K293" s="85"/>
      <c r="L293" s="84"/>
      <c r="M293" s="85"/>
      <c r="N293" s="85"/>
      <c r="O293" s="84"/>
    </row>
    <row r="294" spans="2:15" thickBot="1" x14ac:dyDescent="0.25">
      <c r="B294" s="87"/>
      <c r="C294" s="85"/>
      <c r="D294" s="85"/>
      <c r="E294" s="85"/>
      <c r="F294" s="84"/>
      <c r="G294" s="84"/>
      <c r="H294" s="84"/>
      <c r="I294" s="84"/>
      <c r="J294" s="85"/>
      <c r="K294" s="85"/>
      <c r="L294" s="84"/>
      <c r="M294" s="85"/>
      <c r="N294" s="85"/>
      <c r="O294" s="84"/>
    </row>
    <row r="295" spans="2:15" thickBot="1" x14ac:dyDescent="0.25">
      <c r="B295" s="87"/>
      <c r="C295" s="85"/>
      <c r="D295" s="85"/>
      <c r="E295" s="85"/>
      <c r="F295" s="84"/>
      <c r="G295" s="84"/>
      <c r="H295" s="84"/>
      <c r="I295" s="84"/>
      <c r="J295" s="85"/>
      <c r="K295" s="85"/>
      <c r="L295" s="84"/>
      <c r="M295" s="85"/>
      <c r="N295" s="85"/>
      <c r="O295" s="84"/>
    </row>
    <row r="296" spans="2:15" thickBot="1" x14ac:dyDescent="0.25">
      <c r="B296" s="87"/>
      <c r="C296" s="85"/>
      <c r="D296" s="85"/>
      <c r="E296" s="85"/>
      <c r="F296" s="84"/>
      <c r="G296" s="84"/>
      <c r="H296" s="84"/>
      <c r="I296" s="84"/>
      <c r="J296" s="85"/>
      <c r="K296" s="85"/>
      <c r="L296" s="84"/>
      <c r="M296" s="85"/>
      <c r="N296" s="85"/>
      <c r="O296" s="84"/>
    </row>
    <row r="297" spans="2:15" thickBot="1" x14ac:dyDescent="0.25">
      <c r="B297" s="87"/>
      <c r="C297" s="85"/>
      <c r="D297" s="85"/>
      <c r="E297" s="85"/>
      <c r="F297" s="84"/>
      <c r="G297" s="84"/>
      <c r="H297" s="84"/>
      <c r="I297" s="84"/>
      <c r="J297" s="85"/>
      <c r="K297" s="85"/>
      <c r="L297" s="84"/>
      <c r="M297" s="85"/>
      <c r="N297" s="85"/>
      <c r="O297" s="84"/>
    </row>
    <row r="298" spans="2:15" thickBot="1" x14ac:dyDescent="0.25">
      <c r="B298" s="87"/>
      <c r="C298" s="85"/>
      <c r="D298" s="85"/>
      <c r="E298" s="85"/>
      <c r="F298" s="84"/>
      <c r="G298" s="84"/>
      <c r="H298" s="84"/>
      <c r="I298" s="84"/>
      <c r="J298" s="85"/>
      <c r="K298" s="85"/>
      <c r="L298" s="84"/>
      <c r="M298" s="85"/>
      <c r="N298" s="85"/>
      <c r="O298" s="84"/>
    </row>
    <row r="299" spans="2:15" thickBot="1" x14ac:dyDescent="0.25">
      <c r="B299" s="87"/>
      <c r="C299" s="85"/>
      <c r="D299" s="85"/>
      <c r="E299" s="85"/>
      <c r="F299" s="84"/>
      <c r="G299" s="84"/>
      <c r="H299" s="84"/>
      <c r="I299" s="84"/>
      <c r="J299" s="85"/>
      <c r="K299" s="85"/>
      <c r="L299" s="84"/>
      <c r="M299" s="85"/>
      <c r="N299" s="85"/>
      <c r="O299" s="84"/>
    </row>
    <row r="300" spans="2:15" thickBot="1" x14ac:dyDescent="0.25">
      <c r="B300" s="87"/>
      <c r="C300" s="85"/>
      <c r="D300" s="85"/>
      <c r="E300" s="85"/>
      <c r="F300" s="84"/>
      <c r="G300" s="84"/>
      <c r="H300" s="84"/>
      <c r="I300" s="84"/>
      <c r="J300" s="85"/>
      <c r="K300" s="85"/>
      <c r="L300" s="84"/>
      <c r="M300" s="85"/>
      <c r="N300" s="85"/>
      <c r="O300" s="84"/>
    </row>
    <row r="301" spans="2:15" thickBot="1" x14ac:dyDescent="0.25">
      <c r="B301" s="87"/>
      <c r="C301" s="85"/>
      <c r="D301" s="85"/>
      <c r="E301" s="85"/>
      <c r="F301" s="84"/>
      <c r="G301" s="84"/>
      <c r="H301" s="84"/>
      <c r="I301" s="84"/>
      <c r="J301" s="85"/>
      <c r="K301" s="85"/>
      <c r="L301" s="84"/>
      <c r="M301" s="85"/>
      <c r="N301" s="85"/>
      <c r="O301" s="84"/>
    </row>
    <row r="302" spans="2:15" thickBot="1" x14ac:dyDescent="0.25">
      <c r="B302" s="87"/>
      <c r="C302" s="85"/>
      <c r="D302" s="85"/>
      <c r="E302" s="85"/>
      <c r="F302" s="84"/>
      <c r="G302" s="84"/>
      <c r="H302" s="84"/>
      <c r="I302" s="84"/>
      <c r="J302" s="85"/>
      <c r="K302" s="85"/>
      <c r="L302" s="84"/>
      <c r="M302" s="85"/>
      <c r="N302" s="85"/>
      <c r="O302" s="84"/>
    </row>
    <row r="303" spans="2:15" thickBot="1" x14ac:dyDescent="0.25">
      <c r="B303" s="87"/>
      <c r="C303" s="85"/>
      <c r="D303" s="85"/>
      <c r="E303" s="85"/>
      <c r="F303" s="84"/>
      <c r="G303" s="84"/>
      <c r="H303" s="84"/>
      <c r="I303" s="84"/>
      <c r="J303" s="85"/>
      <c r="K303" s="85"/>
      <c r="L303" s="84"/>
      <c r="M303" s="85"/>
      <c r="N303" s="85"/>
      <c r="O303" s="84"/>
    </row>
    <row r="304" spans="2:15" thickBot="1" x14ac:dyDescent="0.25">
      <c r="B304" s="87"/>
      <c r="C304" s="85"/>
      <c r="D304" s="85"/>
      <c r="E304" s="85"/>
      <c r="F304" s="84"/>
      <c r="G304" s="84"/>
      <c r="H304" s="84"/>
      <c r="I304" s="84"/>
      <c r="J304" s="85"/>
      <c r="K304" s="85"/>
      <c r="L304" s="84"/>
      <c r="M304" s="85"/>
      <c r="N304" s="85"/>
      <c r="O304" s="84"/>
    </row>
    <row r="305" spans="2:15" thickBot="1" x14ac:dyDescent="0.25">
      <c r="B305" s="87"/>
      <c r="C305" s="85"/>
      <c r="D305" s="85"/>
      <c r="E305" s="85"/>
      <c r="F305" s="84"/>
      <c r="G305" s="84"/>
      <c r="H305" s="84"/>
      <c r="I305" s="84"/>
      <c r="J305" s="85"/>
      <c r="K305" s="85"/>
      <c r="L305" s="84"/>
      <c r="M305" s="85"/>
      <c r="N305" s="85"/>
      <c r="O305" s="84"/>
    </row>
    <row r="306" spans="2:15" thickBot="1" x14ac:dyDescent="0.25">
      <c r="B306" s="87"/>
      <c r="C306" s="85"/>
      <c r="D306" s="85"/>
      <c r="E306" s="85"/>
      <c r="F306" s="84"/>
      <c r="G306" s="84"/>
      <c r="H306" s="84"/>
      <c r="I306" s="84"/>
      <c r="J306" s="85"/>
      <c r="K306" s="85"/>
      <c r="L306" s="84"/>
      <c r="M306" s="85"/>
      <c r="N306" s="85"/>
      <c r="O306" s="84"/>
    </row>
    <row r="307" spans="2:15" thickBot="1" x14ac:dyDescent="0.25">
      <c r="B307" s="87"/>
      <c r="C307" s="85"/>
      <c r="D307" s="85"/>
      <c r="E307" s="85"/>
      <c r="F307" s="84"/>
      <c r="G307" s="84"/>
      <c r="H307" s="84"/>
      <c r="I307" s="84"/>
      <c r="J307" s="85"/>
      <c r="K307" s="85"/>
      <c r="L307" s="84"/>
      <c r="M307" s="85"/>
      <c r="N307" s="85"/>
      <c r="O307" s="84"/>
    </row>
    <row r="308" spans="2:15" thickBot="1" x14ac:dyDescent="0.25">
      <c r="B308" s="87"/>
      <c r="C308" s="85"/>
      <c r="D308" s="85"/>
      <c r="E308" s="85"/>
      <c r="F308" s="84"/>
      <c r="G308" s="84"/>
      <c r="H308" s="84"/>
      <c r="I308" s="84"/>
      <c r="J308" s="85"/>
      <c r="K308" s="85"/>
      <c r="L308" s="84"/>
      <c r="M308" s="85"/>
      <c r="N308" s="85"/>
      <c r="O308" s="84"/>
    </row>
    <row r="309" spans="2:15" thickBot="1" x14ac:dyDescent="0.25">
      <c r="B309" s="87"/>
      <c r="C309" s="85"/>
      <c r="D309" s="85"/>
      <c r="E309" s="85"/>
      <c r="F309" s="84"/>
      <c r="G309" s="84"/>
      <c r="H309" s="84"/>
      <c r="I309" s="84"/>
      <c r="J309" s="85"/>
      <c r="K309" s="85"/>
      <c r="L309" s="84"/>
      <c r="M309" s="85"/>
      <c r="N309" s="85"/>
      <c r="O309" s="84"/>
    </row>
    <row r="310" spans="2:15" thickBot="1" x14ac:dyDescent="0.25">
      <c r="B310" s="87"/>
      <c r="C310" s="85"/>
      <c r="D310" s="85"/>
      <c r="E310" s="85"/>
      <c r="F310" s="84"/>
      <c r="G310" s="84"/>
      <c r="H310" s="84"/>
      <c r="I310" s="84"/>
      <c r="J310" s="85"/>
      <c r="K310" s="85"/>
      <c r="L310" s="84"/>
      <c r="M310" s="85"/>
      <c r="N310" s="85"/>
      <c r="O310" s="84"/>
    </row>
    <row r="311" spans="2:15" thickBot="1" x14ac:dyDescent="0.25">
      <c r="B311" s="87"/>
      <c r="C311" s="85"/>
      <c r="D311" s="85"/>
      <c r="E311" s="85"/>
      <c r="F311" s="84"/>
      <c r="G311" s="84"/>
      <c r="H311" s="84"/>
      <c r="I311" s="84"/>
      <c r="J311" s="85"/>
      <c r="K311" s="85"/>
      <c r="L311" s="84"/>
      <c r="M311" s="85"/>
      <c r="N311" s="85"/>
      <c r="O311" s="84"/>
    </row>
    <row r="312" spans="2:15" thickBot="1" x14ac:dyDescent="0.25">
      <c r="B312" s="87"/>
      <c r="C312" s="85"/>
      <c r="D312" s="85"/>
      <c r="E312" s="85"/>
      <c r="F312" s="84"/>
      <c r="G312" s="84"/>
      <c r="H312" s="84"/>
      <c r="I312" s="84"/>
      <c r="J312" s="85"/>
      <c r="K312" s="85"/>
      <c r="L312" s="84"/>
      <c r="M312" s="85"/>
      <c r="N312" s="85"/>
      <c r="O312" s="84"/>
    </row>
    <row r="313" spans="2:15" thickBot="1" x14ac:dyDescent="0.25">
      <c r="B313" s="87"/>
      <c r="C313" s="85"/>
      <c r="D313" s="85"/>
      <c r="E313" s="85"/>
      <c r="F313" s="84"/>
      <c r="G313" s="84"/>
      <c r="H313" s="84"/>
      <c r="I313" s="84"/>
      <c r="J313" s="85"/>
      <c r="K313" s="85"/>
      <c r="L313" s="84"/>
      <c r="M313" s="85"/>
      <c r="N313" s="85"/>
      <c r="O313" s="84"/>
    </row>
    <row r="314" spans="2:15" thickBot="1" x14ac:dyDescent="0.25">
      <c r="B314" s="87"/>
      <c r="C314" s="85"/>
      <c r="D314" s="85"/>
      <c r="E314" s="85"/>
      <c r="F314" s="84"/>
      <c r="G314" s="84"/>
      <c r="H314" s="84"/>
      <c r="I314" s="84"/>
      <c r="J314" s="85"/>
      <c r="K314" s="85"/>
      <c r="L314" s="84"/>
      <c r="M314" s="85"/>
      <c r="N314" s="85"/>
      <c r="O314" s="84"/>
    </row>
    <row r="315" spans="2:15" thickBot="1" x14ac:dyDescent="0.25">
      <c r="B315" s="87"/>
      <c r="C315" s="85"/>
      <c r="D315" s="85"/>
      <c r="E315" s="85"/>
      <c r="F315" s="84"/>
      <c r="G315" s="84"/>
      <c r="H315" s="84"/>
      <c r="I315" s="84"/>
      <c r="J315" s="85"/>
      <c r="K315" s="85"/>
      <c r="L315" s="84"/>
      <c r="M315" s="85"/>
      <c r="N315" s="85"/>
      <c r="O315" s="84"/>
    </row>
    <row r="316" spans="2:15" thickBot="1" x14ac:dyDescent="0.25">
      <c r="B316" s="87"/>
      <c r="C316" s="85"/>
      <c r="D316" s="85"/>
      <c r="E316" s="85"/>
      <c r="F316" s="84"/>
      <c r="G316" s="84"/>
      <c r="H316" s="84"/>
      <c r="I316" s="84"/>
      <c r="J316" s="85"/>
      <c r="K316" s="85"/>
      <c r="L316" s="84"/>
      <c r="M316" s="85"/>
      <c r="N316" s="85"/>
      <c r="O316" s="84"/>
    </row>
    <row r="317" spans="2:15" thickBot="1" x14ac:dyDescent="0.25">
      <c r="B317" s="87"/>
      <c r="C317" s="85"/>
      <c r="D317" s="85"/>
      <c r="E317" s="85"/>
      <c r="F317" s="84"/>
      <c r="G317" s="84"/>
      <c r="H317" s="84"/>
      <c r="I317" s="84"/>
      <c r="J317" s="85"/>
      <c r="K317" s="85"/>
      <c r="L317" s="84"/>
      <c r="M317" s="85"/>
      <c r="N317" s="85"/>
      <c r="O317" s="84"/>
    </row>
    <row r="318" spans="2:15" thickBot="1" x14ac:dyDescent="0.25">
      <c r="B318" s="87"/>
      <c r="C318" s="85"/>
      <c r="D318" s="85"/>
      <c r="E318" s="85"/>
      <c r="F318" s="84"/>
      <c r="G318" s="84"/>
      <c r="H318" s="84"/>
      <c r="I318" s="84"/>
      <c r="J318" s="85"/>
      <c r="K318" s="85"/>
      <c r="L318" s="84"/>
      <c r="M318" s="85"/>
      <c r="N318" s="85"/>
      <c r="O318" s="84"/>
    </row>
    <row r="319" spans="2:15" thickBot="1" x14ac:dyDescent="0.25">
      <c r="B319" s="87"/>
      <c r="C319" s="85"/>
      <c r="D319" s="85"/>
      <c r="E319" s="85"/>
      <c r="F319" s="84"/>
      <c r="G319" s="84"/>
      <c r="H319" s="84"/>
      <c r="I319" s="84"/>
      <c r="J319" s="85"/>
      <c r="K319" s="85"/>
      <c r="L319" s="84"/>
      <c r="M319" s="85"/>
      <c r="N319" s="85"/>
      <c r="O319" s="84"/>
    </row>
    <row r="320" spans="2:15" thickBot="1" x14ac:dyDescent="0.25">
      <c r="B320" s="87"/>
      <c r="C320" s="85"/>
      <c r="D320" s="85"/>
      <c r="E320" s="85"/>
      <c r="F320" s="84"/>
      <c r="G320" s="84"/>
      <c r="H320" s="84"/>
      <c r="I320" s="84"/>
      <c r="J320" s="85"/>
      <c r="K320" s="85"/>
      <c r="L320" s="84"/>
      <c r="M320" s="85"/>
      <c r="N320" s="85"/>
      <c r="O320" s="84"/>
    </row>
    <row r="321" spans="2:15" thickBot="1" x14ac:dyDescent="0.25">
      <c r="B321" s="87"/>
      <c r="C321" s="85"/>
      <c r="D321" s="85"/>
      <c r="E321" s="85"/>
      <c r="F321" s="84"/>
      <c r="G321" s="84"/>
      <c r="H321" s="84"/>
      <c r="I321" s="84"/>
      <c r="J321" s="85"/>
      <c r="K321" s="85"/>
      <c r="L321" s="84"/>
      <c r="M321" s="85"/>
      <c r="N321" s="85"/>
      <c r="O321" s="84"/>
    </row>
    <row r="322" spans="2:15" thickBot="1" x14ac:dyDescent="0.25">
      <c r="B322" s="87"/>
      <c r="C322" s="85"/>
      <c r="D322" s="85"/>
      <c r="E322" s="85"/>
      <c r="F322" s="84"/>
      <c r="G322" s="84"/>
      <c r="H322" s="84"/>
      <c r="I322" s="84"/>
      <c r="J322" s="85"/>
      <c r="K322" s="85"/>
      <c r="L322" s="84"/>
      <c r="M322" s="85"/>
      <c r="N322" s="85"/>
      <c r="O322" s="84"/>
    </row>
    <row r="323" spans="2:15" thickBot="1" x14ac:dyDescent="0.25">
      <c r="B323" s="87"/>
      <c r="C323" s="85"/>
      <c r="D323" s="85"/>
      <c r="E323" s="85"/>
      <c r="F323" s="84"/>
      <c r="G323" s="84"/>
      <c r="H323" s="84"/>
      <c r="I323" s="84"/>
      <c r="J323" s="85"/>
      <c r="K323" s="85"/>
      <c r="L323" s="84"/>
      <c r="M323" s="85"/>
      <c r="N323" s="85"/>
      <c r="O323" s="84"/>
    </row>
    <row r="324" spans="2:15" thickBot="1" x14ac:dyDescent="0.25">
      <c r="B324" s="87"/>
      <c r="C324" s="85"/>
      <c r="D324" s="85"/>
      <c r="E324" s="85"/>
      <c r="F324" s="84"/>
      <c r="G324" s="84"/>
      <c r="H324" s="84"/>
      <c r="I324" s="84"/>
      <c r="J324" s="85"/>
      <c r="K324" s="85"/>
      <c r="L324" s="84"/>
      <c r="M324" s="85"/>
      <c r="N324" s="85"/>
      <c r="O324" s="84"/>
    </row>
    <row r="325" spans="2:15" thickBot="1" x14ac:dyDescent="0.25">
      <c r="B325" s="87"/>
      <c r="C325" s="85"/>
      <c r="D325" s="85"/>
      <c r="E325" s="85"/>
      <c r="F325" s="84"/>
      <c r="G325" s="84"/>
      <c r="H325" s="84"/>
      <c r="I325" s="84"/>
      <c r="J325" s="85"/>
      <c r="K325" s="85"/>
      <c r="L325" s="84"/>
      <c r="M325" s="85"/>
      <c r="N325" s="85"/>
      <c r="O325" s="84"/>
    </row>
    <row r="326" spans="2:15" thickBot="1" x14ac:dyDescent="0.25">
      <c r="B326" s="87"/>
      <c r="C326" s="85"/>
      <c r="D326" s="85"/>
      <c r="E326" s="85"/>
      <c r="F326" s="84"/>
      <c r="G326" s="84"/>
      <c r="H326" s="84"/>
      <c r="I326" s="84"/>
      <c r="J326" s="85"/>
      <c r="K326" s="85"/>
      <c r="L326" s="84"/>
      <c r="M326" s="85"/>
      <c r="N326" s="85"/>
      <c r="O326" s="84"/>
    </row>
    <row r="327" spans="2:15" thickBot="1" x14ac:dyDescent="0.25">
      <c r="B327" s="87"/>
      <c r="C327" s="85"/>
      <c r="D327" s="85"/>
      <c r="E327" s="85"/>
      <c r="F327" s="84"/>
      <c r="G327" s="84"/>
      <c r="H327" s="84"/>
      <c r="I327" s="84"/>
      <c r="J327" s="85"/>
      <c r="K327" s="85"/>
      <c r="L327" s="84"/>
      <c r="M327" s="85"/>
      <c r="N327" s="85"/>
      <c r="O327" s="84"/>
    </row>
    <row r="328" spans="2:15" thickBot="1" x14ac:dyDescent="0.25">
      <c r="B328" s="87"/>
      <c r="C328" s="85"/>
      <c r="D328" s="85"/>
      <c r="E328" s="85"/>
      <c r="F328" s="84"/>
      <c r="G328" s="84"/>
      <c r="H328" s="84"/>
      <c r="I328" s="84"/>
      <c r="J328" s="85"/>
      <c r="K328" s="85"/>
      <c r="L328" s="84"/>
      <c r="M328" s="85"/>
      <c r="N328" s="85"/>
      <c r="O328" s="84"/>
    </row>
    <row r="329" spans="2:15" thickBot="1" x14ac:dyDescent="0.25">
      <c r="B329" s="87"/>
      <c r="C329" s="85"/>
      <c r="D329" s="85"/>
      <c r="E329" s="85"/>
      <c r="F329" s="84"/>
      <c r="G329" s="84"/>
      <c r="H329" s="84"/>
      <c r="I329" s="84"/>
      <c r="J329" s="85"/>
      <c r="K329" s="85"/>
      <c r="L329" s="84"/>
      <c r="M329" s="85"/>
      <c r="N329" s="85"/>
      <c r="O329" s="84"/>
    </row>
    <row r="330" spans="2:15" thickBot="1" x14ac:dyDescent="0.25">
      <c r="B330" s="87"/>
      <c r="C330" s="85"/>
      <c r="D330" s="85"/>
      <c r="E330" s="85"/>
      <c r="F330" s="84"/>
      <c r="G330" s="84"/>
      <c r="H330" s="84"/>
      <c r="I330" s="84"/>
      <c r="J330" s="85"/>
      <c r="K330" s="85"/>
      <c r="L330" s="84"/>
      <c r="M330" s="85"/>
      <c r="N330" s="85"/>
      <c r="O330" s="84"/>
    </row>
    <row r="331" spans="2:15" thickBot="1" x14ac:dyDescent="0.25">
      <c r="B331" s="87"/>
      <c r="C331" s="85"/>
      <c r="D331" s="85"/>
      <c r="E331" s="85"/>
      <c r="F331" s="84"/>
      <c r="G331" s="84"/>
      <c r="H331" s="84"/>
      <c r="I331" s="84"/>
      <c r="J331" s="85"/>
      <c r="K331" s="85"/>
      <c r="L331" s="84"/>
      <c r="M331" s="85"/>
      <c r="N331" s="85"/>
      <c r="O331" s="84"/>
    </row>
    <row r="332" spans="2:15" thickBot="1" x14ac:dyDescent="0.25">
      <c r="B332" s="87"/>
      <c r="C332" s="85"/>
      <c r="D332" s="85"/>
      <c r="E332" s="85"/>
      <c r="F332" s="84"/>
      <c r="G332" s="84"/>
      <c r="H332" s="84"/>
      <c r="I332" s="84"/>
      <c r="J332" s="85"/>
      <c r="K332" s="85"/>
      <c r="L332" s="84"/>
      <c r="M332" s="85"/>
      <c r="N332" s="85"/>
      <c r="O332" s="84"/>
    </row>
    <row r="333" spans="2:15" thickBot="1" x14ac:dyDescent="0.25">
      <c r="B333" s="87"/>
      <c r="C333" s="85"/>
      <c r="D333" s="85"/>
      <c r="E333" s="85"/>
      <c r="F333" s="84"/>
      <c r="G333" s="84"/>
      <c r="H333" s="84"/>
      <c r="I333" s="84"/>
      <c r="J333" s="85"/>
      <c r="K333" s="85"/>
      <c r="L333" s="84"/>
      <c r="M333" s="85"/>
      <c r="N333" s="85"/>
      <c r="O333" s="84"/>
    </row>
    <row r="334" spans="2:15" thickBot="1" x14ac:dyDescent="0.25">
      <c r="B334" s="87"/>
      <c r="C334" s="85"/>
      <c r="D334" s="85"/>
      <c r="E334" s="85"/>
      <c r="F334" s="84"/>
      <c r="G334" s="84"/>
      <c r="H334" s="84"/>
      <c r="I334" s="84"/>
      <c r="J334" s="85"/>
      <c r="K334" s="85"/>
      <c r="L334" s="84"/>
      <c r="M334" s="85"/>
      <c r="N334" s="85"/>
      <c r="O334" s="84"/>
    </row>
    <row r="335" spans="2:15" thickBot="1" x14ac:dyDescent="0.25">
      <c r="B335" s="87"/>
      <c r="C335" s="85"/>
      <c r="D335" s="85"/>
      <c r="E335" s="85"/>
      <c r="F335" s="84"/>
      <c r="G335" s="84"/>
      <c r="H335" s="84"/>
      <c r="I335" s="84"/>
      <c r="J335" s="85"/>
      <c r="K335" s="85"/>
      <c r="L335" s="84"/>
      <c r="M335" s="85"/>
      <c r="N335" s="85"/>
      <c r="O335" s="84"/>
    </row>
    <row r="336" spans="2:15" thickBot="1" x14ac:dyDescent="0.25">
      <c r="B336" s="87"/>
      <c r="C336" s="85"/>
      <c r="D336" s="85"/>
      <c r="E336" s="85"/>
      <c r="F336" s="84"/>
      <c r="G336" s="84"/>
      <c r="H336" s="84"/>
      <c r="I336" s="84"/>
      <c r="J336" s="85"/>
      <c r="K336" s="85"/>
      <c r="L336" s="84"/>
      <c r="M336" s="85"/>
      <c r="N336" s="85"/>
      <c r="O336" s="84"/>
    </row>
    <row r="337" spans="2:15" thickBot="1" x14ac:dyDescent="0.25">
      <c r="B337" s="87"/>
      <c r="C337" s="85"/>
      <c r="D337" s="85"/>
      <c r="E337" s="85"/>
      <c r="F337" s="84"/>
      <c r="G337" s="84"/>
      <c r="H337" s="84"/>
      <c r="I337" s="84"/>
      <c r="J337" s="85"/>
      <c r="K337" s="85"/>
      <c r="L337" s="84"/>
      <c r="M337" s="85"/>
      <c r="N337" s="85"/>
      <c r="O337" s="84"/>
    </row>
    <row r="338" spans="2:15" thickBot="1" x14ac:dyDescent="0.25">
      <c r="B338" s="87"/>
      <c r="C338" s="85"/>
      <c r="D338" s="85"/>
      <c r="E338" s="85"/>
      <c r="F338" s="84"/>
      <c r="G338" s="84"/>
      <c r="H338" s="84"/>
      <c r="I338" s="84"/>
      <c r="J338" s="85"/>
      <c r="K338" s="85"/>
      <c r="L338" s="84"/>
      <c r="M338" s="85"/>
      <c r="N338" s="85"/>
      <c r="O338" s="84"/>
    </row>
    <row r="339" spans="2:15" thickBot="1" x14ac:dyDescent="0.25">
      <c r="B339" s="87"/>
      <c r="C339" s="85"/>
      <c r="D339" s="85"/>
      <c r="E339" s="85"/>
      <c r="F339" s="84"/>
      <c r="G339" s="84"/>
      <c r="H339" s="84"/>
      <c r="I339" s="84"/>
      <c r="J339" s="85"/>
      <c r="K339" s="85"/>
      <c r="L339" s="84"/>
      <c r="M339" s="85"/>
      <c r="N339" s="85"/>
      <c r="O339" s="84"/>
    </row>
    <row r="340" spans="2:15" thickBot="1" x14ac:dyDescent="0.25">
      <c r="B340" s="87"/>
      <c r="C340" s="85"/>
      <c r="D340" s="85"/>
      <c r="E340" s="85"/>
      <c r="F340" s="84"/>
      <c r="G340" s="84"/>
      <c r="H340" s="84"/>
      <c r="I340" s="84"/>
      <c r="J340" s="85"/>
      <c r="K340" s="85"/>
      <c r="L340" s="84"/>
      <c r="M340" s="85"/>
      <c r="N340" s="85"/>
      <c r="O340" s="84"/>
    </row>
    <row r="341" spans="2:15" thickBot="1" x14ac:dyDescent="0.25">
      <c r="B341" s="87"/>
      <c r="C341" s="85"/>
      <c r="D341" s="85"/>
      <c r="E341" s="85"/>
      <c r="F341" s="84"/>
      <c r="G341" s="84"/>
      <c r="H341" s="84"/>
      <c r="I341" s="84"/>
      <c r="J341" s="85"/>
      <c r="K341" s="85"/>
      <c r="L341" s="84"/>
      <c r="M341" s="85"/>
      <c r="N341" s="85"/>
      <c r="O341" s="84"/>
    </row>
    <row r="342" spans="2:15" thickBot="1" x14ac:dyDescent="0.25">
      <c r="B342" s="87"/>
      <c r="C342" s="85"/>
      <c r="D342" s="85"/>
      <c r="E342" s="85"/>
      <c r="F342" s="84"/>
      <c r="G342" s="84"/>
      <c r="H342" s="84"/>
      <c r="I342" s="84"/>
      <c r="J342" s="85"/>
      <c r="K342" s="85"/>
      <c r="L342" s="84"/>
      <c r="M342" s="85"/>
      <c r="N342" s="85"/>
      <c r="O342" s="84"/>
    </row>
    <row r="343" spans="2:15" thickBot="1" x14ac:dyDescent="0.25">
      <c r="B343" s="87"/>
      <c r="C343" s="85"/>
      <c r="D343" s="85"/>
      <c r="E343" s="85"/>
      <c r="F343" s="84"/>
      <c r="G343" s="84"/>
      <c r="H343" s="84"/>
      <c r="I343" s="84"/>
      <c r="J343" s="85"/>
      <c r="K343" s="85"/>
      <c r="L343" s="84"/>
      <c r="M343" s="85"/>
      <c r="N343" s="85"/>
      <c r="O343" s="84"/>
    </row>
    <row r="344" spans="2:15" thickBot="1" x14ac:dyDescent="0.25">
      <c r="B344" s="87"/>
      <c r="C344" s="85"/>
      <c r="D344" s="85"/>
      <c r="E344" s="85"/>
      <c r="F344" s="84"/>
      <c r="G344" s="84"/>
      <c r="H344" s="84"/>
      <c r="I344" s="84"/>
      <c r="J344" s="85"/>
      <c r="K344" s="85"/>
      <c r="L344" s="84"/>
      <c r="M344" s="85"/>
      <c r="N344" s="85"/>
      <c r="O344" s="84"/>
    </row>
    <row r="345" spans="2:15" thickBot="1" x14ac:dyDescent="0.25">
      <c r="B345" s="87"/>
      <c r="C345" s="85"/>
      <c r="D345" s="85"/>
      <c r="E345" s="85"/>
      <c r="F345" s="84"/>
      <c r="G345" s="84"/>
      <c r="H345" s="84"/>
      <c r="I345" s="84"/>
      <c r="J345" s="85"/>
      <c r="K345" s="85"/>
      <c r="L345" s="84"/>
      <c r="M345" s="85"/>
      <c r="N345" s="85"/>
      <c r="O345" s="84"/>
    </row>
    <row r="346" spans="2:15" thickBot="1" x14ac:dyDescent="0.25">
      <c r="B346" s="87"/>
      <c r="C346" s="85"/>
      <c r="D346" s="85"/>
      <c r="E346" s="85"/>
      <c r="F346" s="84"/>
      <c r="G346" s="84"/>
      <c r="H346" s="84"/>
      <c r="I346" s="84"/>
      <c r="J346" s="85"/>
      <c r="K346" s="85"/>
      <c r="L346" s="84"/>
      <c r="M346" s="85"/>
      <c r="N346" s="85"/>
      <c r="O346" s="84"/>
    </row>
    <row r="347" spans="2:15" thickBot="1" x14ac:dyDescent="0.25">
      <c r="B347" s="87"/>
      <c r="C347" s="85"/>
      <c r="D347" s="85"/>
      <c r="E347" s="85"/>
      <c r="F347" s="84"/>
      <c r="G347" s="84"/>
      <c r="H347" s="84"/>
      <c r="I347" s="84"/>
      <c r="J347" s="85"/>
      <c r="K347" s="85"/>
      <c r="L347" s="84"/>
      <c r="M347" s="85"/>
      <c r="N347" s="85"/>
      <c r="O347" s="84"/>
    </row>
    <row r="348" spans="2:15" thickBot="1" x14ac:dyDescent="0.25">
      <c r="B348" s="87"/>
      <c r="C348" s="85"/>
      <c r="D348" s="85"/>
      <c r="E348" s="85"/>
      <c r="F348" s="84"/>
      <c r="G348" s="84"/>
      <c r="H348" s="84"/>
      <c r="I348" s="84"/>
      <c r="J348" s="85"/>
      <c r="K348" s="85"/>
      <c r="L348" s="84"/>
      <c r="M348" s="85"/>
      <c r="N348" s="85"/>
      <c r="O348" s="84"/>
    </row>
    <row r="349" spans="2:15" thickBot="1" x14ac:dyDescent="0.25">
      <c r="B349" s="87"/>
      <c r="C349" s="85"/>
      <c r="D349" s="85"/>
      <c r="E349" s="85"/>
      <c r="F349" s="84"/>
      <c r="G349" s="84"/>
      <c r="H349" s="84"/>
      <c r="I349" s="84"/>
      <c r="J349" s="85"/>
      <c r="K349" s="85"/>
      <c r="L349" s="84"/>
      <c r="M349" s="85"/>
      <c r="N349" s="85"/>
      <c r="O349" s="84"/>
    </row>
    <row r="350" spans="2:15" thickBot="1" x14ac:dyDescent="0.25">
      <c r="B350" s="87"/>
      <c r="C350" s="85"/>
      <c r="D350" s="85"/>
      <c r="E350" s="85"/>
      <c r="F350" s="84"/>
      <c r="G350" s="84"/>
      <c r="H350" s="84"/>
      <c r="I350" s="84"/>
      <c r="J350" s="85"/>
      <c r="K350" s="85"/>
      <c r="L350" s="84"/>
      <c r="M350" s="85"/>
      <c r="N350" s="85"/>
      <c r="O350" s="84"/>
    </row>
    <row r="351" spans="2:15" thickBot="1" x14ac:dyDescent="0.25">
      <c r="B351" s="87"/>
      <c r="C351" s="85"/>
      <c r="D351" s="85"/>
      <c r="E351" s="85"/>
      <c r="F351" s="84"/>
      <c r="G351" s="84"/>
      <c r="H351" s="84"/>
      <c r="I351" s="84"/>
      <c r="J351" s="85"/>
      <c r="K351" s="85"/>
      <c r="L351" s="84"/>
      <c r="M351" s="85"/>
      <c r="N351" s="85"/>
      <c r="O351" s="84"/>
    </row>
    <row r="352" spans="2:15" thickBot="1" x14ac:dyDescent="0.25">
      <c r="B352" s="87"/>
      <c r="C352" s="85"/>
      <c r="D352" s="85"/>
      <c r="E352" s="85"/>
      <c r="F352" s="84"/>
      <c r="G352" s="84"/>
      <c r="H352" s="84"/>
      <c r="I352" s="84"/>
      <c r="J352" s="85"/>
      <c r="K352" s="85"/>
      <c r="L352" s="84"/>
      <c r="M352" s="85"/>
      <c r="N352" s="85"/>
      <c r="O352" s="84"/>
    </row>
    <row r="353" spans="2:15" thickBot="1" x14ac:dyDescent="0.25">
      <c r="B353" s="87"/>
      <c r="C353" s="85"/>
      <c r="D353" s="85"/>
      <c r="E353" s="85"/>
      <c r="F353" s="84"/>
      <c r="G353" s="84"/>
      <c r="H353" s="84"/>
      <c r="I353" s="84"/>
      <c r="J353" s="85"/>
      <c r="K353" s="85"/>
      <c r="L353" s="84"/>
      <c r="M353" s="85"/>
      <c r="N353" s="85"/>
      <c r="O353" s="84"/>
    </row>
    <row r="354" spans="2:15" thickBot="1" x14ac:dyDescent="0.25">
      <c r="B354" s="87"/>
      <c r="C354" s="85"/>
      <c r="D354" s="85"/>
      <c r="E354" s="85"/>
      <c r="F354" s="84"/>
      <c r="G354" s="84"/>
      <c r="H354" s="84"/>
      <c r="I354" s="84"/>
      <c r="J354" s="85"/>
      <c r="K354" s="85"/>
      <c r="L354" s="84"/>
      <c r="M354" s="85"/>
      <c r="N354" s="85"/>
      <c r="O354" s="84"/>
    </row>
    <row r="355" spans="2:15" thickBot="1" x14ac:dyDescent="0.25">
      <c r="B355" s="87"/>
      <c r="C355" s="85"/>
      <c r="D355" s="85"/>
      <c r="E355" s="85"/>
      <c r="F355" s="84"/>
      <c r="G355" s="84"/>
      <c r="H355" s="84"/>
      <c r="I355" s="84"/>
      <c r="J355" s="85"/>
      <c r="K355" s="85"/>
      <c r="L355" s="84"/>
      <c r="M355" s="85"/>
      <c r="N355" s="85"/>
      <c r="O355" s="84"/>
    </row>
    <row r="356" spans="2:15" thickBot="1" x14ac:dyDescent="0.25">
      <c r="B356" s="87"/>
      <c r="C356" s="85"/>
      <c r="D356" s="85"/>
      <c r="E356" s="85"/>
      <c r="F356" s="84"/>
      <c r="G356" s="84"/>
      <c r="H356" s="84"/>
      <c r="I356" s="84"/>
      <c r="J356" s="85"/>
      <c r="K356" s="85"/>
      <c r="L356" s="84"/>
      <c r="M356" s="85"/>
      <c r="N356" s="85"/>
      <c r="O356" s="84"/>
    </row>
    <row r="357" spans="2:15" thickBot="1" x14ac:dyDescent="0.25">
      <c r="B357" s="87"/>
      <c r="C357" s="85"/>
      <c r="D357" s="85"/>
      <c r="E357" s="85"/>
      <c r="F357" s="84"/>
      <c r="G357" s="84"/>
      <c r="H357" s="84"/>
      <c r="I357" s="84"/>
      <c r="J357" s="85"/>
      <c r="K357" s="85"/>
      <c r="L357" s="84"/>
      <c r="M357" s="85"/>
      <c r="N357" s="85"/>
      <c r="O357" s="84"/>
    </row>
    <row r="358" spans="2:15" thickBot="1" x14ac:dyDescent="0.25">
      <c r="B358" s="87"/>
      <c r="C358" s="85"/>
      <c r="D358" s="85"/>
      <c r="E358" s="85"/>
      <c r="F358" s="84"/>
      <c r="G358" s="84"/>
      <c r="H358" s="84"/>
      <c r="I358" s="84"/>
      <c r="J358" s="85"/>
      <c r="K358" s="85"/>
      <c r="L358" s="84"/>
      <c r="M358" s="85"/>
      <c r="N358" s="85"/>
      <c r="O358" s="84"/>
    </row>
    <row r="359" spans="2:15" thickBot="1" x14ac:dyDescent="0.25">
      <c r="B359" s="87"/>
      <c r="C359" s="85"/>
      <c r="D359" s="85"/>
      <c r="E359" s="85"/>
      <c r="F359" s="84"/>
      <c r="G359" s="84"/>
      <c r="H359" s="84"/>
      <c r="I359" s="84"/>
      <c r="J359" s="85"/>
      <c r="K359" s="85"/>
      <c r="L359" s="84"/>
      <c r="M359" s="85"/>
      <c r="N359" s="85"/>
      <c r="O359" s="84"/>
    </row>
    <row r="360" spans="2:15" thickBot="1" x14ac:dyDescent="0.25">
      <c r="B360" s="87"/>
      <c r="C360" s="85"/>
      <c r="D360" s="85"/>
      <c r="E360" s="85"/>
      <c r="F360" s="84"/>
      <c r="G360" s="84"/>
      <c r="H360" s="84"/>
      <c r="I360" s="84"/>
      <c r="J360" s="85"/>
      <c r="K360" s="85"/>
      <c r="L360" s="84"/>
      <c r="M360" s="85"/>
      <c r="N360" s="85"/>
      <c r="O360" s="84"/>
    </row>
    <row r="361" spans="2:15" thickBot="1" x14ac:dyDescent="0.25">
      <c r="B361" s="87"/>
      <c r="C361" s="85"/>
      <c r="D361" s="85"/>
      <c r="E361" s="85"/>
      <c r="F361" s="84"/>
      <c r="G361" s="84"/>
      <c r="H361" s="84"/>
      <c r="I361" s="84"/>
      <c r="J361" s="85"/>
      <c r="K361" s="85"/>
      <c r="L361" s="84"/>
      <c r="M361" s="85"/>
      <c r="N361" s="85"/>
      <c r="O361" s="84"/>
    </row>
    <row r="362" spans="2:15" thickBot="1" x14ac:dyDescent="0.25">
      <c r="B362" s="87"/>
      <c r="C362" s="85"/>
      <c r="D362" s="85"/>
      <c r="E362" s="85"/>
      <c r="F362" s="84"/>
      <c r="G362" s="84"/>
      <c r="H362" s="84"/>
      <c r="I362" s="84"/>
      <c r="J362" s="85"/>
      <c r="K362" s="85"/>
      <c r="L362" s="84"/>
      <c r="M362" s="85"/>
      <c r="N362" s="85"/>
      <c r="O362" s="84"/>
    </row>
    <row r="363" spans="2:15" thickBot="1" x14ac:dyDescent="0.25">
      <c r="B363" s="87"/>
      <c r="C363" s="85"/>
      <c r="D363" s="85"/>
      <c r="E363" s="85"/>
      <c r="F363" s="84"/>
      <c r="G363" s="84"/>
      <c r="H363" s="84"/>
      <c r="I363" s="84"/>
      <c r="J363" s="85"/>
      <c r="K363" s="85"/>
      <c r="L363" s="84"/>
      <c r="M363" s="85"/>
      <c r="N363" s="85"/>
      <c r="O363" s="84"/>
    </row>
    <row r="364" spans="2:15" thickBot="1" x14ac:dyDescent="0.25">
      <c r="B364" s="87"/>
      <c r="C364" s="85"/>
      <c r="D364" s="85"/>
      <c r="E364" s="85"/>
      <c r="F364" s="84"/>
      <c r="G364" s="84"/>
      <c r="H364" s="84"/>
      <c r="I364" s="84"/>
      <c r="J364" s="85"/>
      <c r="K364" s="85"/>
      <c r="L364" s="84"/>
      <c r="M364" s="85"/>
      <c r="N364" s="85"/>
      <c r="O364" s="84"/>
    </row>
    <row r="365" spans="2:15" thickBot="1" x14ac:dyDescent="0.25">
      <c r="B365" s="87"/>
      <c r="C365" s="85"/>
      <c r="D365" s="85"/>
      <c r="E365" s="85"/>
      <c r="F365" s="84"/>
      <c r="G365" s="84"/>
      <c r="H365" s="84"/>
      <c r="I365" s="84"/>
      <c r="J365" s="85"/>
      <c r="K365" s="85"/>
      <c r="L365" s="84"/>
      <c r="M365" s="85"/>
      <c r="N365" s="85"/>
      <c r="O365" s="84"/>
    </row>
    <row r="366" spans="2:15" thickBot="1" x14ac:dyDescent="0.25">
      <c r="B366" s="87"/>
      <c r="C366" s="85"/>
      <c r="D366" s="85"/>
      <c r="E366" s="85"/>
      <c r="F366" s="84"/>
      <c r="G366" s="84"/>
      <c r="H366" s="84"/>
      <c r="I366" s="84"/>
      <c r="J366" s="85"/>
      <c r="K366" s="85"/>
      <c r="L366" s="84"/>
      <c r="M366" s="85"/>
      <c r="N366" s="85"/>
      <c r="O366" s="84"/>
    </row>
    <row r="367" spans="2:15" thickBot="1" x14ac:dyDescent="0.25">
      <c r="B367" s="87"/>
      <c r="C367" s="85"/>
      <c r="D367" s="85"/>
      <c r="E367" s="85"/>
      <c r="F367" s="84"/>
      <c r="G367" s="84"/>
      <c r="H367" s="84"/>
      <c r="I367" s="84"/>
      <c r="J367" s="85"/>
      <c r="K367" s="85"/>
      <c r="L367" s="84"/>
      <c r="M367" s="85"/>
      <c r="N367" s="85"/>
      <c r="O367" s="84"/>
    </row>
    <row r="368" spans="2:15" thickBot="1" x14ac:dyDescent="0.25">
      <c r="B368" s="87"/>
      <c r="C368" s="85"/>
      <c r="D368" s="85"/>
      <c r="E368" s="85"/>
      <c r="F368" s="84"/>
      <c r="G368" s="84"/>
      <c r="H368" s="84"/>
      <c r="I368" s="84"/>
      <c r="J368" s="85"/>
      <c r="K368" s="85"/>
      <c r="L368" s="84"/>
      <c r="M368" s="85"/>
      <c r="N368" s="85"/>
      <c r="O368" s="84"/>
    </row>
    <row r="369" spans="2:15" thickBot="1" x14ac:dyDescent="0.25">
      <c r="B369" s="87"/>
      <c r="C369" s="85"/>
      <c r="D369" s="85"/>
      <c r="E369" s="85"/>
      <c r="F369" s="84"/>
      <c r="G369" s="84"/>
      <c r="H369" s="84"/>
      <c r="I369" s="84"/>
      <c r="J369" s="85"/>
      <c r="K369" s="85"/>
      <c r="L369" s="84"/>
      <c r="M369" s="85"/>
      <c r="N369" s="85"/>
      <c r="O369" s="84"/>
    </row>
    <row r="370" spans="2:15" thickBot="1" x14ac:dyDescent="0.25">
      <c r="B370" s="87"/>
      <c r="C370" s="85"/>
      <c r="D370" s="85"/>
      <c r="E370" s="85"/>
      <c r="F370" s="84"/>
      <c r="G370" s="84"/>
      <c r="H370" s="84"/>
      <c r="I370" s="84"/>
      <c r="J370" s="85"/>
      <c r="K370" s="85"/>
      <c r="L370" s="84"/>
      <c r="M370" s="85"/>
      <c r="N370" s="85"/>
      <c r="O370" s="84"/>
    </row>
    <row r="371" spans="2:15" thickBot="1" x14ac:dyDescent="0.25">
      <c r="B371" s="87"/>
      <c r="C371" s="85"/>
      <c r="D371" s="85"/>
      <c r="E371" s="85"/>
      <c r="F371" s="84"/>
      <c r="G371" s="84"/>
      <c r="H371" s="84"/>
      <c r="I371" s="84"/>
      <c r="J371" s="85"/>
      <c r="K371" s="85"/>
      <c r="L371" s="84"/>
      <c r="M371" s="85"/>
      <c r="N371" s="85"/>
      <c r="O371" s="84"/>
    </row>
    <row r="372" spans="2:15" thickBot="1" x14ac:dyDescent="0.25">
      <c r="B372" s="87"/>
      <c r="C372" s="85"/>
      <c r="D372" s="85"/>
      <c r="E372" s="85"/>
      <c r="F372" s="84"/>
      <c r="G372" s="84"/>
      <c r="H372" s="84"/>
      <c r="I372" s="84"/>
      <c r="J372" s="85"/>
      <c r="K372" s="85"/>
      <c r="L372" s="84"/>
      <c r="M372" s="85"/>
      <c r="N372" s="85"/>
      <c r="O372" s="84"/>
    </row>
    <row r="373" spans="2:15" thickBot="1" x14ac:dyDescent="0.25">
      <c r="B373" s="87"/>
      <c r="C373" s="85"/>
      <c r="D373" s="85"/>
      <c r="E373" s="85"/>
      <c r="F373" s="84"/>
      <c r="G373" s="84"/>
      <c r="H373" s="84"/>
      <c r="I373" s="84"/>
      <c r="J373" s="85"/>
      <c r="K373" s="85"/>
      <c r="L373" s="84"/>
      <c r="M373" s="85"/>
      <c r="N373" s="85"/>
      <c r="O373" s="84"/>
    </row>
    <row r="374" spans="2:15" thickBot="1" x14ac:dyDescent="0.25">
      <c r="B374" s="87"/>
      <c r="C374" s="85"/>
      <c r="D374" s="85"/>
      <c r="E374" s="85"/>
      <c r="F374" s="84"/>
      <c r="G374" s="84"/>
      <c r="H374" s="84"/>
      <c r="I374" s="84"/>
      <c r="J374" s="85"/>
      <c r="K374" s="85"/>
      <c r="L374" s="84"/>
      <c r="M374" s="85"/>
      <c r="N374" s="85"/>
      <c r="O374" s="84"/>
    </row>
    <row r="375" spans="2:15" thickBot="1" x14ac:dyDescent="0.25">
      <c r="B375" s="87"/>
      <c r="C375" s="85"/>
      <c r="D375" s="85"/>
      <c r="E375" s="85"/>
      <c r="F375" s="84"/>
      <c r="G375" s="84"/>
      <c r="H375" s="84"/>
      <c r="I375" s="84"/>
      <c r="J375" s="85"/>
      <c r="K375" s="85"/>
      <c r="L375" s="84"/>
      <c r="M375" s="85"/>
      <c r="N375" s="85"/>
      <c r="O375" s="84"/>
    </row>
    <row r="376" spans="2:15" thickBot="1" x14ac:dyDescent="0.25">
      <c r="B376" s="87"/>
      <c r="C376" s="85"/>
      <c r="D376" s="85"/>
      <c r="E376" s="85"/>
      <c r="F376" s="84"/>
      <c r="G376" s="84"/>
      <c r="H376" s="84"/>
      <c r="I376" s="84"/>
      <c r="J376" s="85"/>
      <c r="K376" s="85"/>
      <c r="L376" s="84"/>
      <c r="M376" s="85"/>
      <c r="N376" s="85"/>
      <c r="O376" s="84"/>
    </row>
    <row r="377" spans="2:15" thickBot="1" x14ac:dyDescent="0.25">
      <c r="B377" s="87"/>
      <c r="C377" s="85"/>
      <c r="D377" s="85"/>
      <c r="E377" s="85"/>
      <c r="F377" s="84"/>
      <c r="G377" s="84"/>
      <c r="H377" s="84"/>
      <c r="I377" s="84"/>
      <c r="J377" s="85"/>
      <c r="K377" s="85"/>
      <c r="L377" s="84"/>
      <c r="M377" s="85"/>
      <c r="N377" s="85"/>
      <c r="O377" s="84"/>
    </row>
    <row r="378" spans="2:15" thickBot="1" x14ac:dyDescent="0.25">
      <c r="B378" s="87"/>
      <c r="C378" s="85"/>
      <c r="D378" s="85"/>
      <c r="E378" s="85"/>
      <c r="F378" s="84"/>
      <c r="G378" s="84"/>
      <c r="H378" s="84"/>
      <c r="I378" s="84"/>
      <c r="J378" s="85"/>
      <c r="K378" s="85"/>
      <c r="L378" s="84"/>
      <c r="M378" s="85"/>
      <c r="N378" s="85"/>
      <c r="O378" s="84"/>
    </row>
    <row r="379" spans="2:15" thickBot="1" x14ac:dyDescent="0.25">
      <c r="B379" s="87"/>
      <c r="C379" s="85"/>
      <c r="D379" s="85"/>
      <c r="E379" s="85"/>
      <c r="F379" s="84"/>
      <c r="G379" s="84"/>
      <c r="H379" s="84"/>
      <c r="I379" s="84"/>
      <c r="J379" s="85"/>
      <c r="K379" s="85"/>
      <c r="L379" s="84"/>
      <c r="M379" s="85"/>
      <c r="N379" s="85"/>
      <c r="O379" s="84"/>
    </row>
    <row r="380" spans="2:15" thickBot="1" x14ac:dyDescent="0.25">
      <c r="B380" s="87"/>
      <c r="C380" s="85"/>
      <c r="D380" s="85"/>
      <c r="E380" s="85"/>
      <c r="F380" s="84"/>
      <c r="G380" s="84"/>
      <c r="H380" s="84"/>
      <c r="I380" s="84"/>
      <c r="J380" s="85"/>
      <c r="K380" s="85"/>
      <c r="L380" s="84"/>
      <c r="M380" s="85"/>
      <c r="N380" s="85"/>
      <c r="O380" s="84"/>
    </row>
    <row r="381" spans="2:15" thickBot="1" x14ac:dyDescent="0.25">
      <c r="B381" s="87"/>
      <c r="C381" s="85"/>
      <c r="D381" s="85"/>
      <c r="E381" s="85"/>
      <c r="F381" s="84"/>
      <c r="G381" s="84"/>
      <c r="H381" s="84"/>
      <c r="I381" s="84"/>
      <c r="J381" s="85"/>
      <c r="K381" s="85"/>
      <c r="L381" s="84"/>
      <c r="M381" s="85"/>
      <c r="N381" s="85"/>
      <c r="O381" s="84"/>
    </row>
    <row r="382" spans="2:15" thickBot="1" x14ac:dyDescent="0.25">
      <c r="B382" s="87"/>
      <c r="C382" s="85"/>
      <c r="D382" s="85"/>
      <c r="E382" s="85"/>
      <c r="F382" s="84"/>
      <c r="G382" s="84"/>
      <c r="H382" s="84"/>
      <c r="I382" s="84"/>
      <c r="J382" s="85"/>
      <c r="K382" s="85"/>
      <c r="L382" s="84"/>
      <c r="M382" s="85"/>
      <c r="N382" s="85"/>
      <c r="O382" s="84"/>
    </row>
    <row r="383" spans="2:15" thickBot="1" x14ac:dyDescent="0.25">
      <c r="B383" s="87"/>
      <c r="C383" s="85"/>
      <c r="D383" s="85"/>
      <c r="E383" s="85"/>
      <c r="F383" s="84"/>
      <c r="G383" s="84"/>
      <c r="H383" s="84"/>
      <c r="I383" s="84"/>
      <c r="J383" s="85"/>
      <c r="K383" s="85"/>
      <c r="L383" s="84"/>
      <c r="M383" s="85"/>
      <c r="N383" s="85"/>
      <c r="O383" s="84"/>
    </row>
    <row r="384" spans="2:15" thickBot="1" x14ac:dyDescent="0.25">
      <c r="B384" s="87"/>
      <c r="C384" s="85"/>
      <c r="D384" s="85"/>
      <c r="E384" s="85"/>
      <c r="F384" s="84"/>
      <c r="G384" s="84"/>
      <c r="H384" s="84"/>
      <c r="I384" s="84"/>
      <c r="J384" s="85"/>
      <c r="K384" s="85"/>
      <c r="L384" s="84"/>
      <c r="M384" s="85"/>
      <c r="N384" s="85"/>
      <c r="O384" s="84"/>
    </row>
    <row r="385" spans="2:15" thickBot="1" x14ac:dyDescent="0.25">
      <c r="B385" s="87"/>
      <c r="C385" s="85"/>
      <c r="D385" s="85"/>
      <c r="E385" s="85"/>
      <c r="F385" s="84"/>
      <c r="G385" s="84"/>
      <c r="H385" s="84"/>
      <c r="I385" s="84"/>
      <c r="J385" s="85"/>
      <c r="K385" s="85"/>
      <c r="L385" s="84"/>
      <c r="M385" s="85"/>
      <c r="N385" s="85"/>
      <c r="O385" s="84"/>
    </row>
    <row r="386" spans="2:15" thickBot="1" x14ac:dyDescent="0.25">
      <c r="B386" s="87"/>
      <c r="C386" s="85"/>
      <c r="D386" s="85"/>
      <c r="E386" s="85"/>
      <c r="F386" s="84"/>
      <c r="G386" s="84"/>
      <c r="H386" s="84"/>
      <c r="I386" s="84"/>
      <c r="J386" s="85"/>
      <c r="K386" s="85"/>
      <c r="L386" s="84"/>
      <c r="M386" s="85"/>
      <c r="N386" s="85"/>
      <c r="O386" s="84"/>
    </row>
    <row r="387" spans="2:15" thickBot="1" x14ac:dyDescent="0.25">
      <c r="B387" s="87"/>
      <c r="C387" s="85"/>
      <c r="D387" s="85"/>
      <c r="E387" s="85"/>
      <c r="F387" s="84"/>
      <c r="G387" s="84"/>
      <c r="H387" s="84"/>
      <c r="I387" s="84"/>
      <c r="J387" s="85"/>
      <c r="K387" s="85"/>
      <c r="L387" s="84"/>
      <c r="M387" s="85"/>
      <c r="N387" s="85"/>
      <c r="O387" s="84"/>
    </row>
    <row r="388" spans="2:15" thickBot="1" x14ac:dyDescent="0.25">
      <c r="B388" s="87"/>
      <c r="C388" s="85"/>
      <c r="D388" s="85"/>
      <c r="E388" s="85"/>
      <c r="F388" s="84"/>
      <c r="G388" s="84"/>
      <c r="H388" s="84"/>
      <c r="I388" s="84"/>
      <c r="J388" s="85"/>
      <c r="K388" s="85"/>
      <c r="L388" s="84"/>
      <c r="M388" s="85"/>
      <c r="N388" s="85"/>
      <c r="O388" s="84"/>
    </row>
    <row r="389" spans="2:15" thickBot="1" x14ac:dyDescent="0.25">
      <c r="B389" s="87"/>
      <c r="C389" s="85"/>
      <c r="D389" s="85"/>
      <c r="E389" s="85"/>
      <c r="F389" s="84"/>
      <c r="G389" s="84"/>
      <c r="H389" s="84"/>
      <c r="I389" s="84"/>
      <c r="J389" s="85"/>
      <c r="K389" s="85"/>
      <c r="L389" s="84"/>
      <c r="M389" s="85"/>
      <c r="N389" s="85"/>
      <c r="O389" s="84"/>
    </row>
    <row r="390" spans="2:15" thickBot="1" x14ac:dyDescent="0.25">
      <c r="B390" s="87"/>
      <c r="C390" s="85"/>
      <c r="D390" s="85"/>
      <c r="E390" s="85"/>
      <c r="F390" s="84"/>
      <c r="G390" s="84"/>
      <c r="H390" s="84"/>
      <c r="I390" s="84"/>
      <c r="J390" s="85"/>
      <c r="K390" s="85"/>
      <c r="L390" s="84"/>
      <c r="M390" s="85"/>
      <c r="N390" s="85"/>
      <c r="O390" s="84"/>
    </row>
    <row r="391" spans="2:15" thickBot="1" x14ac:dyDescent="0.25">
      <c r="B391" s="87"/>
      <c r="C391" s="85"/>
      <c r="D391" s="85"/>
      <c r="E391" s="85"/>
      <c r="F391" s="84"/>
      <c r="G391" s="84"/>
      <c r="H391" s="84"/>
      <c r="I391" s="84"/>
      <c r="J391" s="85"/>
      <c r="K391" s="85"/>
      <c r="L391" s="84"/>
      <c r="M391" s="85"/>
      <c r="N391" s="85"/>
      <c r="O391" s="84"/>
    </row>
    <row r="392" spans="2:15" thickBot="1" x14ac:dyDescent="0.25">
      <c r="B392" s="87"/>
      <c r="C392" s="85"/>
      <c r="D392" s="85"/>
      <c r="E392" s="85"/>
      <c r="F392" s="84"/>
      <c r="G392" s="84"/>
      <c r="H392" s="84"/>
      <c r="I392" s="84"/>
      <c r="J392" s="85"/>
      <c r="K392" s="85"/>
      <c r="L392" s="84"/>
      <c r="M392" s="85"/>
      <c r="N392" s="85"/>
      <c r="O392" s="84"/>
    </row>
    <row r="393" spans="2:15" thickBot="1" x14ac:dyDescent="0.25">
      <c r="B393" s="87"/>
      <c r="C393" s="85"/>
      <c r="D393" s="85"/>
      <c r="E393" s="85"/>
      <c r="F393" s="84"/>
      <c r="G393" s="84"/>
      <c r="H393" s="84"/>
      <c r="I393" s="84"/>
      <c r="J393" s="85"/>
      <c r="K393" s="85"/>
      <c r="L393" s="84"/>
      <c r="M393" s="85"/>
      <c r="N393" s="85"/>
      <c r="O393" s="84"/>
    </row>
    <row r="394" spans="2:15" thickBot="1" x14ac:dyDescent="0.25">
      <c r="B394" s="87"/>
      <c r="C394" s="85"/>
      <c r="D394" s="85"/>
      <c r="E394" s="85"/>
      <c r="F394" s="84"/>
      <c r="G394" s="84"/>
      <c r="H394" s="84"/>
      <c r="I394" s="84"/>
      <c r="J394" s="85"/>
      <c r="K394" s="85"/>
      <c r="L394" s="84"/>
      <c r="M394" s="85"/>
      <c r="N394" s="85"/>
      <c r="O394" s="84"/>
    </row>
    <row r="395" spans="2:15" thickBot="1" x14ac:dyDescent="0.25">
      <c r="B395" s="87"/>
      <c r="C395" s="85"/>
      <c r="D395" s="85"/>
      <c r="E395" s="85"/>
      <c r="F395" s="84"/>
      <c r="G395" s="84"/>
      <c r="H395" s="84"/>
      <c r="I395" s="84"/>
      <c r="J395" s="85"/>
      <c r="K395" s="85"/>
      <c r="L395" s="84"/>
      <c r="M395" s="85"/>
      <c r="N395" s="85"/>
      <c r="O395" s="84"/>
    </row>
    <row r="396" spans="2:15" thickBot="1" x14ac:dyDescent="0.25">
      <c r="B396" s="87"/>
      <c r="C396" s="85"/>
      <c r="D396" s="85"/>
      <c r="E396" s="85"/>
      <c r="F396" s="84"/>
      <c r="G396" s="84"/>
      <c r="H396" s="84"/>
      <c r="I396" s="84"/>
      <c r="J396" s="85"/>
      <c r="K396" s="85"/>
      <c r="L396" s="84"/>
      <c r="M396" s="85"/>
      <c r="N396" s="85"/>
      <c r="O396" s="84"/>
    </row>
    <row r="397" spans="2:15" thickBot="1" x14ac:dyDescent="0.25">
      <c r="B397" s="87"/>
      <c r="C397" s="85"/>
      <c r="D397" s="85"/>
      <c r="E397" s="85"/>
      <c r="F397" s="84"/>
      <c r="G397" s="84"/>
      <c r="H397" s="84"/>
      <c r="I397" s="84"/>
      <c r="J397" s="85"/>
      <c r="K397" s="85"/>
      <c r="L397" s="84"/>
      <c r="M397" s="85"/>
      <c r="N397" s="85"/>
      <c r="O397" s="84"/>
    </row>
    <row r="398" spans="2:15" thickBot="1" x14ac:dyDescent="0.25">
      <c r="B398" s="87"/>
      <c r="C398" s="85"/>
      <c r="D398" s="85"/>
      <c r="E398" s="85"/>
      <c r="F398" s="84"/>
      <c r="G398" s="84"/>
      <c r="H398" s="84"/>
      <c r="I398" s="84"/>
      <c r="J398" s="85"/>
      <c r="K398" s="85"/>
      <c r="L398" s="84"/>
      <c r="M398" s="85"/>
      <c r="N398" s="85"/>
      <c r="O398" s="84"/>
    </row>
    <row r="399" spans="2:15" thickBot="1" x14ac:dyDescent="0.25">
      <c r="B399" s="87"/>
      <c r="C399" s="85"/>
      <c r="D399" s="85"/>
      <c r="E399" s="85"/>
      <c r="F399" s="84"/>
      <c r="G399" s="84"/>
      <c r="H399" s="84"/>
      <c r="I399" s="84"/>
      <c r="J399" s="85"/>
      <c r="K399" s="85"/>
      <c r="L399" s="84"/>
      <c r="M399" s="85"/>
      <c r="N399" s="85"/>
      <c r="O399" s="84"/>
    </row>
    <row r="400" spans="2:15" thickBot="1" x14ac:dyDescent="0.25">
      <c r="B400" s="87"/>
      <c r="C400" s="85"/>
      <c r="D400" s="85"/>
      <c r="E400" s="85"/>
      <c r="F400" s="84"/>
      <c r="G400" s="84"/>
      <c r="H400" s="84"/>
      <c r="I400" s="84"/>
      <c r="J400" s="85"/>
      <c r="K400" s="85"/>
      <c r="L400" s="84"/>
      <c r="M400" s="85"/>
      <c r="N400" s="85"/>
      <c r="O400" s="84"/>
    </row>
    <row r="401" spans="2:15" thickBot="1" x14ac:dyDescent="0.25">
      <c r="B401" s="87"/>
      <c r="C401" s="85"/>
      <c r="D401" s="85"/>
      <c r="E401" s="85"/>
      <c r="F401" s="84"/>
      <c r="G401" s="84"/>
      <c r="H401" s="84"/>
      <c r="I401" s="84"/>
      <c r="J401" s="85"/>
      <c r="K401" s="85"/>
      <c r="L401" s="84"/>
      <c r="M401" s="85"/>
      <c r="N401" s="85"/>
      <c r="O401" s="84"/>
    </row>
    <row r="402" spans="2:15" thickBot="1" x14ac:dyDescent="0.25">
      <c r="B402" s="87"/>
      <c r="C402" s="85"/>
      <c r="D402" s="85"/>
      <c r="E402" s="85"/>
      <c r="F402" s="84"/>
      <c r="G402" s="84"/>
      <c r="H402" s="84"/>
      <c r="I402" s="84"/>
      <c r="J402" s="85"/>
      <c r="K402" s="85"/>
      <c r="L402" s="84"/>
      <c r="M402" s="85"/>
      <c r="N402" s="85"/>
      <c r="O402" s="84"/>
    </row>
    <row r="403" spans="2:15" thickBot="1" x14ac:dyDescent="0.25">
      <c r="B403" s="87"/>
      <c r="C403" s="85"/>
      <c r="D403" s="85"/>
      <c r="E403" s="85"/>
      <c r="F403" s="84"/>
      <c r="G403" s="84"/>
      <c r="H403" s="84"/>
      <c r="I403" s="84"/>
      <c r="J403" s="85"/>
      <c r="K403" s="85"/>
      <c r="L403" s="84"/>
      <c r="M403" s="85"/>
      <c r="N403" s="85"/>
      <c r="O403" s="84"/>
    </row>
    <row r="404" spans="2:15" thickBot="1" x14ac:dyDescent="0.25">
      <c r="B404" s="87"/>
      <c r="C404" s="85"/>
      <c r="D404" s="85"/>
      <c r="E404" s="85"/>
      <c r="F404" s="84"/>
      <c r="G404" s="84"/>
      <c r="H404" s="84"/>
      <c r="I404" s="84"/>
      <c r="J404" s="85"/>
      <c r="K404" s="85"/>
      <c r="L404" s="84"/>
      <c r="M404" s="85"/>
      <c r="N404" s="85"/>
      <c r="O404" s="84"/>
    </row>
    <row r="405" spans="2:15" thickBot="1" x14ac:dyDescent="0.25">
      <c r="B405" s="87"/>
      <c r="C405" s="85"/>
      <c r="D405" s="85"/>
      <c r="E405" s="85"/>
      <c r="F405" s="84"/>
      <c r="G405" s="84"/>
      <c r="H405" s="84"/>
      <c r="I405" s="84"/>
      <c r="J405" s="85"/>
      <c r="K405" s="85"/>
      <c r="L405" s="84"/>
      <c r="M405" s="85"/>
      <c r="N405" s="85"/>
      <c r="O405" s="84"/>
    </row>
    <row r="406" spans="2:15" thickBot="1" x14ac:dyDescent="0.25">
      <c r="B406" s="87"/>
      <c r="C406" s="85"/>
      <c r="D406" s="85"/>
      <c r="E406" s="85"/>
      <c r="F406" s="84"/>
      <c r="G406" s="84"/>
      <c r="H406" s="84"/>
      <c r="I406" s="84"/>
      <c r="J406" s="85"/>
      <c r="K406" s="85"/>
      <c r="L406" s="84"/>
      <c r="M406" s="85"/>
      <c r="N406" s="85"/>
      <c r="O406" s="84"/>
    </row>
    <row r="407" spans="2:15" thickBot="1" x14ac:dyDescent="0.25">
      <c r="B407" s="87"/>
      <c r="C407" s="85"/>
      <c r="D407" s="85"/>
      <c r="E407" s="85"/>
      <c r="F407" s="84"/>
      <c r="G407" s="84"/>
      <c r="H407" s="84"/>
      <c r="I407" s="84"/>
      <c r="J407" s="85"/>
      <c r="K407" s="85"/>
      <c r="L407" s="84"/>
      <c r="M407" s="85"/>
      <c r="N407" s="85"/>
      <c r="O407" s="84"/>
    </row>
    <row r="408" spans="2:15" thickBot="1" x14ac:dyDescent="0.25">
      <c r="B408" s="87"/>
      <c r="C408" s="85"/>
      <c r="D408" s="85"/>
      <c r="E408" s="85"/>
      <c r="F408" s="84"/>
      <c r="G408" s="84"/>
      <c r="H408" s="84"/>
      <c r="I408" s="84"/>
      <c r="J408" s="85"/>
      <c r="K408" s="85"/>
      <c r="L408" s="84"/>
      <c r="M408" s="85"/>
      <c r="N408" s="85"/>
      <c r="O408" s="84"/>
    </row>
    <row r="409" spans="2:15" thickBot="1" x14ac:dyDescent="0.25">
      <c r="B409" s="87"/>
      <c r="C409" s="85"/>
      <c r="D409" s="85"/>
      <c r="E409" s="85"/>
      <c r="F409" s="84"/>
      <c r="G409" s="84"/>
      <c r="H409" s="84"/>
      <c r="I409" s="84"/>
      <c r="J409" s="85"/>
      <c r="K409" s="85"/>
      <c r="L409" s="84"/>
      <c r="M409" s="85"/>
      <c r="N409" s="85"/>
      <c r="O409" s="84"/>
    </row>
    <row r="410" spans="2:15" thickBot="1" x14ac:dyDescent="0.25">
      <c r="B410" s="87"/>
      <c r="C410" s="85"/>
      <c r="D410" s="85"/>
      <c r="E410" s="85"/>
      <c r="F410" s="84"/>
      <c r="G410" s="84"/>
      <c r="H410" s="84"/>
      <c r="I410" s="84"/>
      <c r="J410" s="85"/>
      <c r="K410" s="85"/>
      <c r="L410" s="84"/>
      <c r="M410" s="85"/>
      <c r="N410" s="85"/>
      <c r="O410" s="84"/>
    </row>
    <row r="411" spans="2:15" thickBot="1" x14ac:dyDescent="0.25">
      <c r="B411" s="87"/>
      <c r="C411" s="85"/>
      <c r="D411" s="85"/>
      <c r="E411" s="85"/>
      <c r="F411" s="84"/>
      <c r="G411" s="84"/>
      <c r="H411" s="84"/>
      <c r="I411" s="84"/>
      <c r="J411" s="85"/>
      <c r="K411" s="85"/>
      <c r="L411" s="84"/>
      <c r="M411" s="85"/>
      <c r="N411" s="85"/>
      <c r="O411" s="84"/>
    </row>
    <row r="412" spans="2:15" thickBot="1" x14ac:dyDescent="0.25">
      <c r="B412" s="87"/>
      <c r="C412" s="85"/>
      <c r="D412" s="85"/>
      <c r="E412" s="85"/>
      <c r="F412" s="84"/>
      <c r="G412" s="84"/>
      <c r="H412" s="84"/>
      <c r="I412" s="84"/>
      <c r="J412" s="85"/>
      <c r="K412" s="85"/>
      <c r="L412" s="84"/>
      <c r="M412" s="85"/>
      <c r="N412" s="85"/>
      <c r="O412" s="84"/>
    </row>
    <row r="413" spans="2:15" thickBot="1" x14ac:dyDescent="0.25">
      <c r="B413" s="87"/>
      <c r="C413" s="85"/>
      <c r="D413" s="85"/>
      <c r="E413" s="85"/>
      <c r="F413" s="84"/>
      <c r="G413" s="84"/>
      <c r="H413" s="84"/>
      <c r="I413" s="84"/>
      <c r="J413" s="85"/>
      <c r="K413" s="85"/>
      <c r="L413" s="84"/>
      <c r="M413" s="85"/>
      <c r="N413" s="85"/>
      <c r="O413" s="84"/>
    </row>
    <row r="414" spans="2:15" thickBot="1" x14ac:dyDescent="0.25">
      <c r="B414" s="87"/>
      <c r="C414" s="85"/>
      <c r="D414" s="85"/>
      <c r="E414" s="85"/>
      <c r="F414" s="84"/>
      <c r="G414" s="84"/>
      <c r="H414" s="84"/>
      <c r="I414" s="84"/>
      <c r="J414" s="85"/>
      <c r="K414" s="85"/>
      <c r="L414" s="84"/>
      <c r="M414" s="85"/>
      <c r="N414" s="85"/>
      <c r="O414" s="84"/>
    </row>
    <row r="415" spans="2:15" thickBot="1" x14ac:dyDescent="0.25">
      <c r="B415" s="87"/>
      <c r="C415" s="85"/>
      <c r="D415" s="85"/>
      <c r="E415" s="85"/>
      <c r="F415" s="84"/>
      <c r="G415" s="84"/>
      <c r="H415" s="84"/>
      <c r="I415" s="84"/>
      <c r="J415" s="85"/>
      <c r="K415" s="85"/>
      <c r="L415" s="84"/>
      <c r="M415" s="85"/>
      <c r="N415" s="85"/>
      <c r="O415" s="84"/>
    </row>
    <row r="416" spans="2:15" thickBot="1" x14ac:dyDescent="0.25">
      <c r="B416" s="87"/>
      <c r="C416" s="85"/>
      <c r="D416" s="85"/>
      <c r="E416" s="85"/>
      <c r="F416" s="84"/>
      <c r="G416" s="84"/>
      <c r="H416" s="84"/>
      <c r="I416" s="84"/>
      <c r="J416" s="85"/>
      <c r="K416" s="85"/>
      <c r="L416" s="84"/>
      <c r="M416" s="85"/>
      <c r="N416" s="85"/>
      <c r="O416" s="84"/>
    </row>
    <row r="417" spans="2:15" thickBot="1" x14ac:dyDescent="0.25">
      <c r="B417" s="87"/>
      <c r="C417" s="85"/>
      <c r="D417" s="85"/>
      <c r="E417" s="85"/>
      <c r="F417" s="84"/>
      <c r="G417" s="84"/>
      <c r="H417" s="84"/>
      <c r="I417" s="84"/>
      <c r="J417" s="85"/>
      <c r="K417" s="85"/>
      <c r="L417" s="84"/>
      <c r="M417" s="85"/>
      <c r="N417" s="85"/>
      <c r="O417" s="84"/>
    </row>
    <row r="418" spans="2:15" thickBot="1" x14ac:dyDescent="0.25">
      <c r="B418" s="87"/>
      <c r="C418" s="85"/>
      <c r="D418" s="85"/>
      <c r="E418" s="85"/>
      <c r="F418" s="84"/>
      <c r="G418" s="84"/>
      <c r="H418" s="84"/>
      <c r="I418" s="84"/>
      <c r="J418" s="85"/>
      <c r="K418" s="85"/>
      <c r="L418" s="84"/>
      <c r="M418" s="85"/>
      <c r="N418" s="85"/>
      <c r="O418" s="84"/>
    </row>
    <row r="419" spans="2:15" thickBot="1" x14ac:dyDescent="0.25">
      <c r="B419" s="87"/>
      <c r="C419" s="85"/>
      <c r="D419" s="85"/>
      <c r="E419" s="85"/>
      <c r="F419" s="84"/>
      <c r="G419" s="84"/>
      <c r="H419" s="84"/>
      <c r="I419" s="84"/>
      <c r="J419" s="85"/>
      <c r="K419" s="85"/>
      <c r="L419" s="84"/>
      <c r="M419" s="85"/>
      <c r="N419" s="85"/>
      <c r="O419" s="84"/>
    </row>
    <row r="420" spans="2:15" thickBot="1" x14ac:dyDescent="0.25">
      <c r="B420" s="87"/>
      <c r="C420" s="85"/>
      <c r="D420" s="85"/>
      <c r="E420" s="85"/>
      <c r="F420" s="84"/>
      <c r="G420" s="84"/>
      <c r="H420" s="84"/>
      <c r="I420" s="84"/>
      <c r="J420" s="85"/>
      <c r="K420" s="85"/>
      <c r="L420" s="84"/>
      <c r="M420" s="85"/>
      <c r="N420" s="85"/>
      <c r="O420" s="84"/>
    </row>
    <row r="421" spans="2:15" thickBot="1" x14ac:dyDescent="0.25">
      <c r="B421" s="87"/>
      <c r="C421" s="85"/>
      <c r="D421" s="85"/>
      <c r="E421" s="85"/>
      <c r="F421" s="84"/>
      <c r="G421" s="84"/>
      <c r="H421" s="84"/>
      <c r="I421" s="84"/>
      <c r="J421" s="85"/>
      <c r="K421" s="85"/>
      <c r="L421" s="84"/>
      <c r="M421" s="85"/>
      <c r="N421" s="85"/>
      <c r="O421" s="84"/>
    </row>
    <row r="422" spans="2:15" thickBot="1" x14ac:dyDescent="0.25">
      <c r="B422" s="87"/>
      <c r="C422" s="85"/>
      <c r="D422" s="85"/>
      <c r="E422" s="85"/>
      <c r="F422" s="84"/>
      <c r="G422" s="84"/>
      <c r="H422" s="84"/>
      <c r="I422" s="84"/>
      <c r="J422" s="85"/>
      <c r="K422" s="85"/>
      <c r="L422" s="84"/>
      <c r="M422" s="85"/>
      <c r="N422" s="85"/>
      <c r="O422" s="84"/>
    </row>
    <row r="423" spans="2:15" thickBot="1" x14ac:dyDescent="0.25">
      <c r="B423" s="87"/>
      <c r="C423" s="85"/>
      <c r="D423" s="85"/>
      <c r="E423" s="85"/>
      <c r="F423" s="84"/>
      <c r="G423" s="84"/>
      <c r="H423" s="84"/>
      <c r="I423" s="84"/>
      <c r="J423" s="85"/>
      <c r="K423" s="85"/>
      <c r="L423" s="84"/>
      <c r="M423" s="85"/>
      <c r="N423" s="85"/>
      <c r="O423" s="84"/>
    </row>
    <row r="424" spans="2:15" thickBot="1" x14ac:dyDescent="0.25">
      <c r="B424" s="87"/>
      <c r="C424" s="85"/>
      <c r="D424" s="85"/>
      <c r="E424" s="85"/>
      <c r="F424" s="84"/>
      <c r="G424" s="84"/>
      <c r="H424" s="84"/>
      <c r="I424" s="84"/>
      <c r="J424" s="85"/>
      <c r="K424" s="85"/>
      <c r="L424" s="84"/>
      <c r="M424" s="85"/>
      <c r="N424" s="85"/>
      <c r="O424" s="84"/>
    </row>
    <row r="425" spans="2:15" thickBot="1" x14ac:dyDescent="0.25">
      <c r="B425" s="87"/>
      <c r="C425" s="85"/>
      <c r="D425" s="85"/>
      <c r="E425" s="85"/>
      <c r="F425" s="84"/>
      <c r="G425" s="84"/>
      <c r="H425" s="84"/>
      <c r="I425" s="84"/>
      <c r="J425" s="85"/>
      <c r="K425" s="85"/>
      <c r="L425" s="84"/>
      <c r="M425" s="85"/>
      <c r="N425" s="85"/>
      <c r="O425" s="84"/>
    </row>
    <row r="426" spans="2:15" thickBot="1" x14ac:dyDescent="0.25">
      <c r="B426" s="87"/>
      <c r="C426" s="85"/>
      <c r="D426" s="85"/>
      <c r="E426" s="85"/>
      <c r="F426" s="84"/>
      <c r="G426" s="84"/>
      <c r="H426" s="84"/>
      <c r="I426" s="84"/>
      <c r="J426" s="85"/>
      <c r="K426" s="85"/>
      <c r="L426" s="84"/>
      <c r="M426" s="85"/>
      <c r="N426" s="85"/>
      <c r="O426" s="84"/>
    </row>
    <row r="427" spans="2:15" thickBot="1" x14ac:dyDescent="0.25">
      <c r="B427" s="87"/>
      <c r="C427" s="85"/>
      <c r="D427" s="85"/>
      <c r="E427" s="85"/>
      <c r="F427" s="84"/>
      <c r="G427" s="84"/>
      <c r="H427" s="84"/>
      <c r="I427" s="84"/>
      <c r="J427" s="85"/>
      <c r="K427" s="85"/>
      <c r="L427" s="84"/>
      <c r="M427" s="85"/>
      <c r="N427" s="85"/>
      <c r="O427" s="84"/>
    </row>
    <row r="428" spans="2:15" thickBot="1" x14ac:dyDescent="0.25">
      <c r="B428" s="87"/>
      <c r="C428" s="85"/>
      <c r="D428" s="85"/>
      <c r="E428" s="85"/>
      <c r="F428" s="84"/>
      <c r="G428" s="84"/>
      <c r="H428" s="84"/>
      <c r="I428" s="84"/>
      <c r="J428" s="85"/>
      <c r="K428" s="85"/>
      <c r="L428" s="84"/>
      <c r="M428" s="85"/>
      <c r="N428" s="85"/>
      <c r="O428" s="84"/>
    </row>
    <row r="429" spans="2:15" thickBot="1" x14ac:dyDescent="0.25">
      <c r="B429" s="87"/>
      <c r="C429" s="85"/>
      <c r="D429" s="85"/>
      <c r="E429" s="85"/>
      <c r="F429" s="84"/>
      <c r="G429" s="84"/>
      <c r="H429" s="84"/>
      <c r="I429" s="84"/>
      <c r="J429" s="85"/>
      <c r="K429" s="85"/>
      <c r="L429" s="84"/>
      <c r="M429" s="85"/>
      <c r="N429" s="85"/>
      <c r="O429" s="84"/>
    </row>
    <row r="430" spans="2:15" thickBot="1" x14ac:dyDescent="0.25">
      <c r="B430" s="87"/>
      <c r="C430" s="85"/>
      <c r="D430" s="85"/>
      <c r="E430" s="85"/>
      <c r="F430" s="84"/>
      <c r="G430" s="84"/>
      <c r="H430" s="84"/>
      <c r="I430" s="84"/>
      <c r="J430" s="85"/>
      <c r="K430" s="85"/>
      <c r="L430" s="84"/>
      <c r="M430" s="85"/>
      <c r="N430" s="85"/>
      <c r="O430" s="84"/>
    </row>
    <row r="431" spans="2:15" thickBot="1" x14ac:dyDescent="0.25">
      <c r="B431" s="87"/>
      <c r="C431" s="85"/>
      <c r="D431" s="85"/>
      <c r="E431" s="85"/>
      <c r="F431" s="84"/>
      <c r="G431" s="84"/>
      <c r="H431" s="84"/>
      <c r="I431" s="84"/>
      <c r="J431" s="85"/>
      <c r="K431" s="85"/>
      <c r="L431" s="84"/>
      <c r="M431" s="85"/>
      <c r="N431" s="85"/>
      <c r="O431" s="84"/>
    </row>
    <row r="432" spans="2:15" thickBot="1" x14ac:dyDescent="0.25">
      <c r="B432" s="87"/>
      <c r="C432" s="85"/>
      <c r="D432" s="85"/>
      <c r="E432" s="85"/>
      <c r="F432" s="84"/>
      <c r="G432" s="84"/>
      <c r="H432" s="84"/>
      <c r="I432" s="84"/>
      <c r="J432" s="85"/>
      <c r="K432" s="85"/>
      <c r="L432" s="84"/>
      <c r="M432" s="85"/>
      <c r="N432" s="85"/>
      <c r="O432" s="84"/>
    </row>
    <row r="433" spans="2:15" thickBot="1" x14ac:dyDescent="0.25">
      <c r="B433" s="87"/>
      <c r="C433" s="85"/>
      <c r="D433" s="85"/>
      <c r="E433" s="85"/>
      <c r="F433" s="84"/>
      <c r="G433" s="84"/>
      <c r="H433" s="84"/>
      <c r="I433" s="84"/>
      <c r="J433" s="85"/>
      <c r="K433" s="85"/>
      <c r="L433" s="84"/>
      <c r="M433" s="85"/>
      <c r="N433" s="85"/>
      <c r="O433" s="84"/>
    </row>
    <row r="434" spans="2:15" thickBot="1" x14ac:dyDescent="0.25">
      <c r="B434" s="87"/>
      <c r="C434" s="85"/>
      <c r="D434" s="85"/>
      <c r="E434" s="85"/>
      <c r="F434" s="84"/>
      <c r="G434" s="84"/>
      <c r="H434" s="84"/>
      <c r="I434" s="84"/>
      <c r="J434" s="85"/>
      <c r="K434" s="85"/>
      <c r="L434" s="84"/>
      <c r="M434" s="85"/>
      <c r="N434" s="85"/>
      <c r="O434" s="84"/>
    </row>
    <row r="435" spans="2:15" thickBot="1" x14ac:dyDescent="0.25">
      <c r="B435" s="87"/>
      <c r="C435" s="85"/>
      <c r="D435" s="85"/>
      <c r="E435" s="85"/>
      <c r="F435" s="84"/>
      <c r="G435" s="84"/>
      <c r="H435" s="84"/>
      <c r="I435" s="84"/>
      <c r="J435" s="85"/>
      <c r="K435" s="85"/>
      <c r="L435" s="84"/>
      <c r="M435" s="85"/>
      <c r="N435" s="85"/>
      <c r="O435" s="84"/>
    </row>
    <row r="436" spans="2:15" thickBot="1" x14ac:dyDescent="0.25">
      <c r="B436" s="87"/>
      <c r="C436" s="85"/>
      <c r="D436" s="85"/>
      <c r="E436" s="85"/>
      <c r="F436" s="84"/>
      <c r="G436" s="84"/>
      <c r="H436" s="84"/>
      <c r="I436" s="84"/>
      <c r="J436" s="85"/>
      <c r="K436" s="85"/>
      <c r="L436" s="84"/>
      <c r="M436" s="85"/>
      <c r="N436" s="85"/>
      <c r="O436" s="84"/>
    </row>
    <row r="437" spans="2:15" thickBot="1" x14ac:dyDescent="0.25">
      <c r="B437" s="87"/>
      <c r="C437" s="85"/>
      <c r="D437" s="85"/>
      <c r="E437" s="85"/>
      <c r="F437" s="84"/>
      <c r="G437" s="84"/>
      <c r="H437" s="84"/>
      <c r="I437" s="84"/>
      <c r="J437" s="85"/>
      <c r="K437" s="85"/>
      <c r="L437" s="84"/>
      <c r="M437" s="85"/>
      <c r="N437" s="85"/>
      <c r="O437" s="84"/>
    </row>
    <row r="438" spans="2:15" thickBot="1" x14ac:dyDescent="0.25">
      <c r="B438" s="87"/>
      <c r="C438" s="85"/>
      <c r="D438" s="85"/>
      <c r="E438" s="85"/>
      <c r="F438" s="84"/>
      <c r="G438" s="84"/>
      <c r="H438" s="84"/>
      <c r="I438" s="84"/>
      <c r="J438" s="85"/>
      <c r="K438" s="85"/>
      <c r="L438" s="84"/>
      <c r="M438" s="85"/>
      <c r="N438" s="85"/>
      <c r="O438" s="84"/>
    </row>
    <row r="439" spans="2:15" thickBot="1" x14ac:dyDescent="0.25">
      <c r="B439" s="87"/>
      <c r="C439" s="85"/>
      <c r="D439" s="85"/>
      <c r="E439" s="85"/>
      <c r="F439" s="84"/>
      <c r="G439" s="84"/>
      <c r="H439" s="84"/>
      <c r="I439" s="84"/>
      <c r="J439" s="85"/>
      <c r="K439" s="85"/>
      <c r="L439" s="84"/>
      <c r="M439" s="85"/>
      <c r="N439" s="85"/>
      <c r="O439" s="84"/>
    </row>
    <row r="440" spans="2:15" thickBot="1" x14ac:dyDescent="0.25">
      <c r="B440" s="87"/>
      <c r="C440" s="85"/>
      <c r="D440" s="85"/>
      <c r="E440" s="85"/>
      <c r="F440" s="84"/>
      <c r="G440" s="84"/>
      <c r="H440" s="84"/>
      <c r="I440" s="84"/>
      <c r="J440" s="85"/>
      <c r="K440" s="85"/>
      <c r="L440" s="84"/>
      <c r="M440" s="85"/>
      <c r="N440" s="85"/>
      <c r="O440" s="84"/>
    </row>
    <row r="441" spans="2:15" thickBot="1" x14ac:dyDescent="0.25">
      <c r="B441" s="87"/>
      <c r="C441" s="85"/>
      <c r="D441" s="85"/>
      <c r="E441" s="85"/>
      <c r="F441" s="84"/>
      <c r="G441" s="84"/>
      <c r="H441" s="84"/>
      <c r="I441" s="84"/>
      <c r="J441" s="85"/>
      <c r="K441" s="85"/>
      <c r="L441" s="84"/>
      <c r="M441" s="85"/>
      <c r="N441" s="85"/>
      <c r="O441" s="84"/>
    </row>
    <row r="442" spans="2:15" thickBot="1" x14ac:dyDescent="0.25">
      <c r="B442" s="87"/>
      <c r="C442" s="85"/>
      <c r="D442" s="85"/>
      <c r="E442" s="85"/>
      <c r="F442" s="84"/>
      <c r="G442" s="84"/>
      <c r="H442" s="84"/>
      <c r="I442" s="84"/>
      <c r="J442" s="85"/>
      <c r="K442" s="85"/>
      <c r="L442" s="84"/>
      <c r="M442" s="85"/>
      <c r="N442" s="85"/>
      <c r="O442" s="84"/>
    </row>
    <row r="443" spans="2:15" thickBot="1" x14ac:dyDescent="0.25">
      <c r="B443" s="87"/>
      <c r="C443" s="85"/>
      <c r="D443" s="85"/>
      <c r="E443" s="85"/>
      <c r="F443" s="84"/>
      <c r="G443" s="84"/>
      <c r="H443" s="84"/>
      <c r="I443" s="84"/>
      <c r="J443" s="85"/>
      <c r="K443" s="85"/>
      <c r="L443" s="84"/>
      <c r="M443" s="85"/>
      <c r="N443" s="85"/>
      <c r="O443" s="84"/>
    </row>
    <row r="444" spans="2:15" thickBot="1" x14ac:dyDescent="0.25">
      <c r="B444" s="87"/>
      <c r="C444" s="85"/>
      <c r="D444" s="85"/>
      <c r="E444" s="85"/>
      <c r="F444" s="84"/>
      <c r="G444" s="84"/>
      <c r="H444" s="84"/>
      <c r="I444" s="84"/>
      <c r="J444" s="85"/>
      <c r="K444" s="85"/>
      <c r="L444" s="84"/>
      <c r="M444" s="85"/>
      <c r="N444" s="85"/>
      <c r="O444" s="84"/>
    </row>
    <row r="445" spans="2:15" thickBot="1" x14ac:dyDescent="0.25">
      <c r="B445" s="87"/>
      <c r="C445" s="85"/>
      <c r="D445" s="85"/>
      <c r="E445" s="85"/>
      <c r="F445" s="84"/>
      <c r="G445" s="84"/>
      <c r="H445" s="84"/>
      <c r="I445" s="84"/>
      <c r="J445" s="85"/>
      <c r="K445" s="85"/>
      <c r="L445" s="84"/>
      <c r="M445" s="85"/>
      <c r="N445" s="85"/>
      <c r="O445" s="84"/>
    </row>
    <row r="446" spans="2:15" thickBot="1" x14ac:dyDescent="0.25">
      <c r="B446" s="87"/>
      <c r="C446" s="85"/>
      <c r="D446" s="85"/>
      <c r="E446" s="85"/>
      <c r="F446" s="84"/>
      <c r="G446" s="84"/>
      <c r="H446" s="84"/>
      <c r="I446" s="84"/>
      <c r="J446" s="85"/>
      <c r="K446" s="85"/>
      <c r="L446" s="84"/>
      <c r="M446" s="85"/>
      <c r="N446" s="85"/>
      <c r="O446" s="84"/>
    </row>
    <row r="447" spans="2:15" thickBot="1" x14ac:dyDescent="0.25">
      <c r="B447" s="87"/>
      <c r="C447" s="85"/>
      <c r="D447" s="85"/>
      <c r="E447" s="85"/>
      <c r="F447" s="84"/>
      <c r="G447" s="84"/>
      <c r="H447" s="84"/>
      <c r="I447" s="84"/>
      <c r="J447" s="85"/>
      <c r="K447" s="85"/>
      <c r="L447" s="84"/>
      <c r="M447" s="85"/>
      <c r="N447" s="85"/>
      <c r="O447" s="84"/>
    </row>
    <row r="448" spans="2:15" thickBot="1" x14ac:dyDescent="0.25">
      <c r="B448" s="87"/>
      <c r="C448" s="85"/>
      <c r="D448" s="85"/>
      <c r="E448" s="85"/>
      <c r="F448" s="84"/>
      <c r="G448" s="84"/>
      <c r="H448" s="84"/>
      <c r="I448" s="84"/>
      <c r="J448" s="85"/>
      <c r="K448" s="85"/>
      <c r="L448" s="84"/>
      <c r="M448" s="85"/>
      <c r="N448" s="85"/>
      <c r="O448" s="84"/>
    </row>
    <row r="449" spans="2:15" thickBot="1" x14ac:dyDescent="0.25">
      <c r="B449" s="87"/>
      <c r="C449" s="85"/>
      <c r="D449" s="85"/>
      <c r="E449" s="85"/>
      <c r="F449" s="84"/>
      <c r="G449" s="84"/>
      <c r="H449" s="84"/>
      <c r="I449" s="84"/>
      <c r="J449" s="85"/>
      <c r="K449" s="85"/>
      <c r="L449" s="84"/>
      <c r="M449" s="85"/>
      <c r="N449" s="85"/>
      <c r="O449" s="84"/>
    </row>
    <row r="450" spans="2:15" thickBot="1" x14ac:dyDescent="0.25">
      <c r="B450" s="87"/>
      <c r="C450" s="85"/>
      <c r="D450" s="85"/>
      <c r="E450" s="85"/>
      <c r="F450" s="84"/>
      <c r="G450" s="84"/>
      <c r="H450" s="84"/>
      <c r="I450" s="84"/>
      <c r="J450" s="85"/>
      <c r="K450" s="85"/>
      <c r="L450" s="84"/>
      <c r="M450" s="85"/>
      <c r="N450" s="85"/>
      <c r="O450" s="84"/>
    </row>
    <row r="451" spans="2:15" thickBot="1" x14ac:dyDescent="0.25">
      <c r="B451" s="87"/>
      <c r="C451" s="85"/>
      <c r="D451" s="85"/>
      <c r="E451" s="85"/>
      <c r="F451" s="84"/>
      <c r="G451" s="84"/>
      <c r="H451" s="84"/>
      <c r="I451" s="84"/>
      <c r="J451" s="85"/>
      <c r="K451" s="85"/>
      <c r="L451" s="84"/>
      <c r="M451" s="85"/>
      <c r="N451" s="85"/>
      <c r="O451" s="84"/>
    </row>
    <row r="452" spans="2:15" thickBot="1" x14ac:dyDescent="0.25">
      <c r="B452" s="87"/>
      <c r="C452" s="85"/>
      <c r="D452" s="85"/>
      <c r="E452" s="85"/>
      <c r="F452" s="84"/>
      <c r="G452" s="84"/>
      <c r="H452" s="84"/>
      <c r="I452" s="84"/>
      <c r="J452" s="85"/>
      <c r="K452" s="85"/>
      <c r="L452" s="84"/>
      <c r="M452" s="85"/>
      <c r="N452" s="85"/>
      <c r="O452" s="84"/>
    </row>
    <row r="453" spans="2:15" thickBot="1" x14ac:dyDescent="0.25">
      <c r="B453" s="87"/>
      <c r="C453" s="85"/>
      <c r="D453" s="85"/>
      <c r="E453" s="85"/>
      <c r="F453" s="84"/>
      <c r="G453" s="84"/>
      <c r="H453" s="84"/>
      <c r="I453" s="84"/>
      <c r="J453" s="85"/>
      <c r="K453" s="85"/>
      <c r="L453" s="84"/>
      <c r="M453" s="85"/>
      <c r="N453" s="85"/>
      <c r="O453" s="84"/>
    </row>
    <row r="454" spans="2:15" thickBot="1" x14ac:dyDescent="0.25">
      <c r="B454" s="87"/>
      <c r="C454" s="85"/>
      <c r="D454" s="85"/>
      <c r="E454" s="85"/>
      <c r="F454" s="84"/>
      <c r="G454" s="84"/>
      <c r="H454" s="84"/>
      <c r="I454" s="84"/>
      <c r="J454" s="85"/>
      <c r="K454" s="85"/>
      <c r="L454" s="84"/>
      <c r="M454" s="85"/>
      <c r="N454" s="85"/>
      <c r="O454" s="84"/>
    </row>
    <row r="455" spans="2:15" thickBot="1" x14ac:dyDescent="0.25">
      <c r="B455" s="87"/>
      <c r="C455" s="85"/>
      <c r="D455" s="85"/>
      <c r="E455" s="85"/>
      <c r="F455" s="84"/>
      <c r="G455" s="84"/>
      <c r="H455" s="84"/>
      <c r="I455" s="84"/>
      <c r="J455" s="85"/>
      <c r="K455" s="85"/>
      <c r="L455" s="84"/>
      <c r="M455" s="85"/>
      <c r="N455" s="85"/>
      <c r="O455" s="84"/>
    </row>
    <row r="456" spans="2:15" thickBot="1" x14ac:dyDescent="0.25">
      <c r="B456" s="87"/>
      <c r="C456" s="85"/>
      <c r="D456" s="85"/>
      <c r="E456" s="85"/>
      <c r="F456" s="84"/>
      <c r="G456" s="84"/>
      <c r="H456" s="84"/>
      <c r="I456" s="84"/>
      <c r="J456" s="85"/>
      <c r="K456" s="85"/>
      <c r="L456" s="84"/>
      <c r="M456" s="85"/>
      <c r="N456" s="85"/>
      <c r="O456" s="84"/>
    </row>
    <row r="457" spans="2:15" thickBot="1" x14ac:dyDescent="0.25">
      <c r="B457" s="87"/>
      <c r="C457" s="85"/>
      <c r="D457" s="85"/>
      <c r="E457" s="85"/>
      <c r="F457" s="84"/>
      <c r="G457" s="84"/>
      <c r="H457" s="84"/>
      <c r="I457" s="84"/>
      <c r="J457" s="85"/>
      <c r="K457" s="85"/>
      <c r="L457" s="84"/>
      <c r="M457" s="85"/>
      <c r="N457" s="85"/>
      <c r="O457" s="84"/>
    </row>
    <row r="458" spans="2:15" thickBot="1" x14ac:dyDescent="0.25">
      <c r="B458" s="87"/>
      <c r="C458" s="85"/>
      <c r="D458" s="85"/>
      <c r="E458" s="85"/>
      <c r="F458" s="84"/>
      <c r="G458" s="84"/>
      <c r="H458" s="84"/>
      <c r="I458" s="84"/>
      <c r="J458" s="85"/>
      <c r="K458" s="85"/>
      <c r="L458" s="84"/>
      <c r="M458" s="85"/>
      <c r="N458" s="85"/>
      <c r="O458" s="84"/>
    </row>
    <row r="459" spans="2:15" thickBot="1" x14ac:dyDescent="0.25">
      <c r="B459" s="87"/>
      <c r="C459" s="85"/>
      <c r="D459" s="85"/>
      <c r="E459" s="85"/>
      <c r="F459" s="84"/>
      <c r="G459" s="84"/>
      <c r="H459" s="84"/>
      <c r="I459" s="84"/>
      <c r="J459" s="85"/>
      <c r="K459" s="85"/>
      <c r="L459" s="84"/>
      <c r="M459" s="85"/>
      <c r="N459" s="85"/>
      <c r="O459" s="84"/>
    </row>
    <row r="460" spans="2:15" thickBot="1" x14ac:dyDescent="0.25">
      <c r="B460" s="87"/>
      <c r="C460" s="85"/>
      <c r="D460" s="85"/>
      <c r="E460" s="85"/>
      <c r="F460" s="84"/>
      <c r="G460" s="84"/>
      <c r="H460" s="84"/>
      <c r="I460" s="84"/>
      <c r="J460" s="85"/>
      <c r="K460" s="85"/>
      <c r="L460" s="84"/>
      <c r="M460" s="85"/>
      <c r="N460" s="85"/>
      <c r="O460" s="84"/>
    </row>
    <row r="461" spans="2:15" thickBot="1" x14ac:dyDescent="0.25">
      <c r="B461" s="87"/>
      <c r="C461" s="85"/>
      <c r="D461" s="85"/>
      <c r="E461" s="85"/>
      <c r="F461" s="84"/>
      <c r="G461" s="84"/>
      <c r="H461" s="84"/>
      <c r="I461" s="84"/>
      <c r="J461" s="85"/>
      <c r="K461" s="85"/>
      <c r="L461" s="84"/>
      <c r="M461" s="85"/>
      <c r="N461" s="85"/>
      <c r="O461" s="84"/>
    </row>
    <row r="462" spans="2:15" thickBot="1" x14ac:dyDescent="0.25">
      <c r="B462" s="87"/>
      <c r="C462" s="85"/>
      <c r="D462" s="85"/>
      <c r="E462" s="85"/>
      <c r="F462" s="84"/>
      <c r="G462" s="84"/>
      <c r="H462" s="84"/>
      <c r="I462" s="84"/>
      <c r="J462" s="85"/>
      <c r="K462" s="85"/>
      <c r="L462" s="84"/>
      <c r="M462" s="85"/>
      <c r="N462" s="85"/>
      <c r="O462" s="84"/>
    </row>
    <row r="463" spans="2:15" thickBot="1" x14ac:dyDescent="0.25">
      <c r="B463" s="87"/>
      <c r="C463" s="85"/>
      <c r="D463" s="85"/>
      <c r="E463" s="85"/>
      <c r="F463" s="84"/>
      <c r="G463" s="84"/>
      <c r="H463" s="84"/>
      <c r="I463" s="84"/>
      <c r="J463" s="85"/>
      <c r="K463" s="85"/>
      <c r="L463" s="84"/>
      <c r="M463" s="85"/>
      <c r="N463" s="85"/>
      <c r="O463" s="84"/>
    </row>
    <row r="464" spans="2:15" thickBot="1" x14ac:dyDescent="0.25">
      <c r="B464" s="87"/>
      <c r="C464" s="85"/>
      <c r="D464" s="85"/>
      <c r="E464" s="85"/>
      <c r="F464" s="84"/>
      <c r="G464" s="84"/>
      <c r="H464" s="84"/>
      <c r="I464" s="84"/>
      <c r="J464" s="85"/>
      <c r="K464" s="85"/>
      <c r="L464" s="84"/>
      <c r="M464" s="85"/>
      <c r="N464" s="85"/>
      <c r="O464" s="84"/>
    </row>
    <row r="465" spans="2:15" thickBot="1" x14ac:dyDescent="0.25">
      <c r="B465" s="87"/>
      <c r="C465" s="85"/>
      <c r="D465" s="85"/>
      <c r="E465" s="85"/>
      <c r="F465" s="84"/>
      <c r="G465" s="84"/>
      <c r="H465" s="84"/>
      <c r="I465" s="84"/>
      <c r="J465" s="85"/>
      <c r="K465" s="85"/>
      <c r="L465" s="84"/>
      <c r="M465" s="85"/>
      <c r="N465" s="85"/>
      <c r="O465" s="84"/>
    </row>
    <row r="466" spans="2:15" thickBot="1" x14ac:dyDescent="0.25">
      <c r="B466" s="87"/>
      <c r="C466" s="85"/>
      <c r="D466" s="85"/>
      <c r="E466" s="85"/>
      <c r="F466" s="84"/>
      <c r="G466" s="84"/>
      <c r="H466" s="84"/>
      <c r="I466" s="84"/>
      <c r="J466" s="85"/>
      <c r="K466" s="85"/>
      <c r="L466" s="84"/>
      <c r="M466" s="85"/>
      <c r="N466" s="85"/>
      <c r="O466" s="84"/>
    </row>
    <row r="467" spans="2:15" thickBot="1" x14ac:dyDescent="0.25">
      <c r="B467" s="87"/>
      <c r="C467" s="85"/>
      <c r="D467" s="85"/>
      <c r="E467" s="85"/>
      <c r="F467" s="84"/>
      <c r="G467" s="84"/>
      <c r="H467" s="84"/>
      <c r="I467" s="84"/>
      <c r="J467" s="85"/>
      <c r="K467" s="85"/>
      <c r="L467" s="84"/>
      <c r="M467" s="85"/>
      <c r="N467" s="85"/>
      <c r="O467" s="84"/>
    </row>
    <row r="468" spans="2:15" thickBot="1" x14ac:dyDescent="0.25">
      <c r="B468" s="87"/>
      <c r="C468" s="85"/>
      <c r="D468" s="85"/>
      <c r="E468" s="85"/>
      <c r="F468" s="84"/>
      <c r="G468" s="84"/>
      <c r="H468" s="84"/>
      <c r="I468" s="84"/>
      <c r="J468" s="85"/>
      <c r="K468" s="85"/>
      <c r="L468" s="84"/>
      <c r="M468" s="85"/>
      <c r="N468" s="85"/>
      <c r="O468" s="84"/>
    </row>
    <row r="469" spans="2:15" thickBot="1" x14ac:dyDescent="0.25">
      <c r="B469" s="87"/>
      <c r="C469" s="85"/>
      <c r="D469" s="85"/>
      <c r="E469" s="85"/>
      <c r="F469" s="84"/>
      <c r="G469" s="84"/>
      <c r="H469" s="84"/>
      <c r="I469" s="84"/>
      <c r="J469" s="85"/>
      <c r="K469" s="85"/>
      <c r="L469" s="84"/>
      <c r="M469" s="85"/>
      <c r="N469" s="85"/>
      <c r="O469" s="84"/>
    </row>
    <row r="470" spans="2:15" thickBot="1" x14ac:dyDescent="0.25">
      <c r="B470" s="87"/>
      <c r="C470" s="85"/>
      <c r="D470" s="85"/>
      <c r="E470" s="85"/>
      <c r="F470" s="84"/>
      <c r="G470" s="84"/>
      <c r="H470" s="84"/>
      <c r="I470" s="84"/>
      <c r="J470" s="85"/>
      <c r="K470" s="85"/>
      <c r="L470" s="84"/>
      <c r="M470" s="85"/>
      <c r="N470" s="85"/>
      <c r="O470" s="84"/>
    </row>
    <row r="471" spans="2:15" thickBot="1" x14ac:dyDescent="0.25">
      <c r="B471" s="87"/>
      <c r="C471" s="85"/>
      <c r="D471" s="85"/>
      <c r="E471" s="85"/>
      <c r="F471" s="84"/>
      <c r="G471" s="84"/>
      <c r="H471" s="84"/>
      <c r="I471" s="84"/>
      <c r="J471" s="85"/>
      <c r="K471" s="85"/>
      <c r="L471" s="84"/>
      <c r="M471" s="85"/>
      <c r="N471" s="85"/>
      <c r="O471" s="84"/>
    </row>
    <row r="472" spans="2:15" thickBot="1" x14ac:dyDescent="0.25">
      <c r="B472" s="87"/>
      <c r="C472" s="85"/>
      <c r="D472" s="85"/>
      <c r="E472" s="85"/>
      <c r="F472" s="84"/>
      <c r="G472" s="84"/>
      <c r="H472" s="84"/>
      <c r="I472" s="84"/>
      <c r="J472" s="85"/>
      <c r="K472" s="85"/>
      <c r="L472" s="84"/>
      <c r="M472" s="85"/>
      <c r="N472" s="85"/>
      <c r="O472" s="84"/>
    </row>
    <row r="473" spans="2:15" thickBot="1" x14ac:dyDescent="0.25">
      <c r="B473" s="87"/>
      <c r="C473" s="85"/>
      <c r="D473" s="85"/>
      <c r="E473" s="85"/>
      <c r="F473" s="84"/>
      <c r="G473" s="84"/>
      <c r="H473" s="84"/>
      <c r="I473" s="84"/>
      <c r="J473" s="85"/>
      <c r="K473" s="85"/>
      <c r="L473" s="84"/>
      <c r="M473" s="85"/>
      <c r="N473" s="85"/>
      <c r="O473" s="84"/>
    </row>
    <row r="474" spans="2:15" thickBot="1" x14ac:dyDescent="0.25">
      <c r="B474" s="87"/>
      <c r="C474" s="85"/>
      <c r="D474" s="85"/>
      <c r="E474" s="85"/>
      <c r="F474" s="84"/>
      <c r="G474" s="84"/>
      <c r="H474" s="84"/>
      <c r="I474" s="84"/>
      <c r="J474" s="85"/>
      <c r="K474" s="85"/>
      <c r="L474" s="84"/>
      <c r="M474" s="85"/>
      <c r="N474" s="85"/>
      <c r="O474" s="84"/>
    </row>
    <row r="475" spans="2:15" thickBot="1" x14ac:dyDescent="0.25">
      <c r="B475" s="87"/>
      <c r="C475" s="85"/>
      <c r="D475" s="85"/>
      <c r="E475" s="85"/>
      <c r="F475" s="84"/>
      <c r="G475" s="84"/>
      <c r="H475" s="84"/>
      <c r="I475" s="84"/>
      <c r="J475" s="85"/>
      <c r="K475" s="85"/>
      <c r="L475" s="84"/>
      <c r="M475" s="85"/>
      <c r="N475" s="85"/>
      <c r="O475" s="84"/>
    </row>
    <row r="476" spans="2:15" thickBot="1" x14ac:dyDescent="0.25">
      <c r="B476" s="87"/>
      <c r="C476" s="85"/>
      <c r="D476" s="85"/>
      <c r="E476" s="85"/>
      <c r="F476" s="84"/>
      <c r="G476" s="84"/>
      <c r="H476" s="84"/>
      <c r="I476" s="84"/>
      <c r="J476" s="85"/>
      <c r="K476" s="85"/>
      <c r="L476" s="84"/>
      <c r="M476" s="85"/>
      <c r="N476" s="85"/>
      <c r="O476" s="84"/>
    </row>
    <row r="477" spans="2:15" thickBot="1" x14ac:dyDescent="0.25">
      <c r="B477" s="87"/>
      <c r="C477" s="85"/>
      <c r="D477" s="85"/>
      <c r="E477" s="85"/>
      <c r="F477" s="84"/>
      <c r="G477" s="84"/>
      <c r="H477" s="84"/>
      <c r="I477" s="84"/>
      <c r="J477" s="85"/>
      <c r="K477" s="85"/>
      <c r="L477" s="84"/>
      <c r="M477" s="85"/>
      <c r="N477" s="85"/>
      <c r="O477" s="84"/>
    </row>
    <row r="478" spans="2:15" thickBot="1" x14ac:dyDescent="0.25">
      <c r="B478" s="87"/>
      <c r="C478" s="85"/>
      <c r="D478" s="85"/>
      <c r="E478" s="85"/>
      <c r="F478" s="84"/>
      <c r="G478" s="84"/>
      <c r="H478" s="84"/>
      <c r="I478" s="84"/>
      <c r="J478" s="85"/>
      <c r="K478" s="85"/>
      <c r="L478" s="84"/>
      <c r="M478" s="85"/>
      <c r="N478" s="85"/>
      <c r="O478" s="84"/>
    </row>
    <row r="479" spans="2:15" thickBot="1" x14ac:dyDescent="0.25">
      <c r="B479" s="87"/>
      <c r="C479" s="85"/>
      <c r="D479" s="85"/>
      <c r="E479" s="85"/>
      <c r="F479" s="84"/>
      <c r="G479" s="84"/>
      <c r="H479" s="84"/>
      <c r="I479" s="84"/>
      <c r="J479" s="85"/>
      <c r="K479" s="85"/>
      <c r="L479" s="84"/>
      <c r="M479" s="85"/>
      <c r="N479" s="85"/>
      <c r="O479" s="84"/>
    </row>
    <row r="480" spans="2:15" thickBot="1" x14ac:dyDescent="0.25">
      <c r="B480" s="87"/>
      <c r="C480" s="85"/>
      <c r="D480" s="85"/>
      <c r="E480" s="85"/>
      <c r="F480" s="84"/>
      <c r="G480" s="84"/>
      <c r="H480" s="84"/>
      <c r="I480" s="84"/>
      <c r="J480" s="85"/>
      <c r="K480" s="85"/>
      <c r="L480" s="84"/>
      <c r="M480" s="85"/>
      <c r="N480" s="85"/>
      <c r="O480" s="84"/>
    </row>
    <row r="481" spans="2:15" thickBot="1" x14ac:dyDescent="0.25">
      <c r="B481" s="87"/>
      <c r="C481" s="85"/>
      <c r="D481" s="85"/>
      <c r="E481" s="85"/>
      <c r="F481" s="84"/>
      <c r="G481" s="84"/>
      <c r="H481" s="84"/>
      <c r="I481" s="84"/>
      <c r="J481" s="85"/>
      <c r="K481" s="85"/>
      <c r="L481" s="84"/>
      <c r="M481" s="85"/>
      <c r="N481" s="85"/>
      <c r="O481" s="84"/>
    </row>
    <row r="482" spans="2:15" thickBot="1" x14ac:dyDescent="0.25">
      <c r="B482" s="87"/>
      <c r="C482" s="85"/>
      <c r="D482" s="85"/>
      <c r="E482" s="85"/>
      <c r="F482" s="84"/>
      <c r="G482" s="84"/>
      <c r="H482" s="84"/>
      <c r="I482" s="84"/>
      <c r="J482" s="85"/>
      <c r="K482" s="85"/>
      <c r="L482" s="84"/>
      <c r="M482" s="85"/>
      <c r="N482" s="85"/>
      <c r="O482" s="84"/>
    </row>
    <row r="483" spans="2:15" thickBot="1" x14ac:dyDescent="0.25">
      <c r="B483" s="87"/>
      <c r="C483" s="85"/>
      <c r="D483" s="85"/>
      <c r="E483" s="85"/>
      <c r="F483" s="84"/>
      <c r="G483" s="84"/>
      <c r="H483" s="84"/>
      <c r="I483" s="84"/>
      <c r="J483" s="85"/>
      <c r="K483" s="85"/>
      <c r="L483" s="84"/>
      <c r="M483" s="85"/>
      <c r="N483" s="85"/>
      <c r="O483" s="84"/>
    </row>
    <row r="484" spans="2:15" thickBot="1" x14ac:dyDescent="0.25">
      <c r="B484" s="87"/>
      <c r="C484" s="85"/>
      <c r="D484" s="85"/>
      <c r="E484" s="85"/>
      <c r="F484" s="84"/>
      <c r="G484" s="84"/>
      <c r="H484" s="84"/>
      <c r="I484" s="84"/>
      <c r="J484" s="85"/>
      <c r="K484" s="85"/>
      <c r="L484" s="84"/>
      <c r="M484" s="85"/>
      <c r="N484" s="85"/>
      <c r="O484" s="84"/>
    </row>
    <row r="485" spans="2:15" thickBot="1" x14ac:dyDescent="0.25">
      <c r="B485" s="87"/>
      <c r="C485" s="85"/>
      <c r="D485" s="85"/>
      <c r="E485" s="85"/>
      <c r="F485" s="84"/>
      <c r="G485" s="84"/>
      <c r="H485" s="84"/>
      <c r="I485" s="84"/>
      <c r="J485" s="85"/>
      <c r="K485" s="85"/>
      <c r="L485" s="84"/>
      <c r="M485" s="85"/>
      <c r="N485" s="85"/>
      <c r="O485" s="84"/>
    </row>
    <row r="486" spans="2:15" thickBot="1" x14ac:dyDescent="0.25">
      <c r="B486" s="87"/>
      <c r="C486" s="85"/>
      <c r="D486" s="85"/>
      <c r="E486" s="85"/>
      <c r="F486" s="84"/>
      <c r="G486" s="84"/>
      <c r="H486" s="84"/>
      <c r="I486" s="84"/>
      <c r="J486" s="85"/>
      <c r="K486" s="85"/>
      <c r="L486" s="84"/>
      <c r="M486" s="85"/>
      <c r="N486" s="85"/>
      <c r="O486" s="84"/>
    </row>
    <row r="487" spans="2:15" thickBot="1" x14ac:dyDescent="0.25">
      <c r="B487" s="87"/>
      <c r="C487" s="85"/>
      <c r="D487" s="85"/>
      <c r="E487" s="85"/>
      <c r="F487" s="84"/>
      <c r="G487" s="84"/>
      <c r="H487" s="84"/>
      <c r="I487" s="84"/>
      <c r="J487" s="85"/>
      <c r="K487" s="85"/>
      <c r="L487" s="84"/>
      <c r="M487" s="85"/>
      <c r="N487" s="85"/>
      <c r="O487" s="84"/>
    </row>
    <row r="488" spans="2:15" thickBot="1" x14ac:dyDescent="0.25">
      <c r="B488" s="87"/>
      <c r="C488" s="85"/>
      <c r="D488" s="85"/>
      <c r="E488" s="85"/>
      <c r="F488" s="84"/>
      <c r="G488" s="84"/>
      <c r="H488" s="84"/>
      <c r="I488" s="84"/>
      <c r="J488" s="85"/>
      <c r="K488" s="85"/>
      <c r="L488" s="84"/>
      <c r="M488" s="85"/>
      <c r="N488" s="85"/>
      <c r="O488" s="84"/>
    </row>
    <row r="489" spans="2:15" thickBot="1" x14ac:dyDescent="0.25">
      <c r="B489" s="87"/>
      <c r="C489" s="85"/>
      <c r="D489" s="85"/>
      <c r="E489" s="85"/>
      <c r="F489" s="84"/>
      <c r="G489" s="84"/>
      <c r="H489" s="84"/>
      <c r="I489" s="84"/>
      <c r="J489" s="85"/>
      <c r="K489" s="85"/>
      <c r="L489" s="84"/>
      <c r="M489" s="85"/>
      <c r="N489" s="85"/>
      <c r="O489" s="84"/>
    </row>
    <row r="490" spans="2:15" thickBot="1" x14ac:dyDescent="0.25">
      <c r="B490" s="87"/>
      <c r="C490" s="85"/>
      <c r="D490" s="85"/>
      <c r="E490" s="85"/>
      <c r="F490" s="84"/>
      <c r="G490" s="84"/>
      <c r="H490" s="84"/>
      <c r="I490" s="84"/>
      <c r="J490" s="85"/>
      <c r="K490" s="85"/>
      <c r="L490" s="84"/>
      <c r="M490" s="85"/>
      <c r="N490" s="85"/>
      <c r="O490" s="84"/>
    </row>
    <row r="491" spans="2:15" thickBot="1" x14ac:dyDescent="0.25">
      <c r="B491" s="87"/>
      <c r="C491" s="85"/>
      <c r="D491" s="85"/>
      <c r="E491" s="85"/>
      <c r="F491" s="84"/>
      <c r="G491" s="84"/>
      <c r="H491" s="84"/>
      <c r="I491" s="84"/>
      <c r="J491" s="85"/>
      <c r="K491" s="85"/>
      <c r="L491" s="84"/>
      <c r="M491" s="85"/>
      <c r="N491" s="85"/>
      <c r="O491" s="84"/>
    </row>
    <row r="492" spans="2:15" thickBot="1" x14ac:dyDescent="0.25">
      <c r="B492" s="87"/>
      <c r="C492" s="85"/>
      <c r="D492" s="85"/>
      <c r="E492" s="85"/>
      <c r="F492" s="84"/>
      <c r="G492" s="84"/>
      <c r="H492" s="84"/>
      <c r="I492" s="84"/>
      <c r="J492" s="85"/>
      <c r="K492" s="85"/>
      <c r="L492" s="84"/>
      <c r="M492" s="85"/>
      <c r="N492" s="85"/>
      <c r="O492" s="84"/>
    </row>
    <row r="493" spans="2:15" thickBot="1" x14ac:dyDescent="0.25">
      <c r="B493" s="87"/>
      <c r="C493" s="85"/>
      <c r="D493" s="85"/>
      <c r="E493" s="85"/>
      <c r="F493" s="84"/>
      <c r="G493" s="84"/>
      <c r="H493" s="84"/>
      <c r="I493" s="84"/>
      <c r="J493" s="85"/>
      <c r="K493" s="85"/>
      <c r="L493" s="84"/>
      <c r="M493" s="85"/>
      <c r="N493" s="85"/>
      <c r="O493" s="84"/>
    </row>
    <row r="494" spans="2:15" thickBot="1" x14ac:dyDescent="0.25">
      <c r="B494" s="87"/>
      <c r="C494" s="85"/>
      <c r="D494" s="85"/>
      <c r="E494" s="85"/>
      <c r="F494" s="84"/>
      <c r="G494" s="84"/>
      <c r="H494" s="84"/>
      <c r="I494" s="84"/>
      <c r="J494" s="85"/>
      <c r="K494" s="85"/>
      <c r="L494" s="84"/>
      <c r="M494" s="85"/>
      <c r="N494" s="85"/>
      <c r="O494" s="84"/>
    </row>
    <row r="495" spans="2:15" thickBot="1" x14ac:dyDescent="0.25">
      <c r="B495" s="87"/>
      <c r="C495" s="85"/>
      <c r="D495" s="85"/>
      <c r="E495" s="85"/>
      <c r="F495" s="84"/>
      <c r="G495" s="84"/>
      <c r="H495" s="84"/>
      <c r="I495" s="84"/>
      <c r="J495" s="85"/>
      <c r="K495" s="85"/>
      <c r="L495" s="84"/>
      <c r="M495" s="85"/>
      <c r="N495" s="85"/>
      <c r="O495" s="84"/>
    </row>
    <row r="496" spans="2:15" thickBot="1" x14ac:dyDescent="0.25">
      <c r="B496" s="87"/>
      <c r="C496" s="85"/>
      <c r="D496" s="85"/>
      <c r="E496" s="85"/>
      <c r="F496" s="84"/>
      <c r="G496" s="84"/>
      <c r="H496" s="84"/>
      <c r="I496" s="84"/>
      <c r="J496" s="85"/>
      <c r="K496" s="85"/>
      <c r="L496" s="84"/>
      <c r="M496" s="85"/>
      <c r="N496" s="85"/>
      <c r="O496" s="84"/>
    </row>
    <row r="497" spans="2:15" thickBot="1" x14ac:dyDescent="0.25">
      <c r="B497" s="87"/>
      <c r="C497" s="85"/>
      <c r="D497" s="85"/>
      <c r="E497" s="85"/>
      <c r="F497" s="84"/>
      <c r="G497" s="84"/>
      <c r="H497" s="84"/>
      <c r="I497" s="84"/>
      <c r="J497" s="85"/>
      <c r="K497" s="85"/>
      <c r="L497" s="84"/>
      <c r="M497" s="85"/>
      <c r="N497" s="85"/>
      <c r="O497" s="84"/>
    </row>
    <row r="498" spans="2:15" thickBot="1" x14ac:dyDescent="0.25">
      <c r="B498" s="87"/>
      <c r="C498" s="85"/>
      <c r="D498" s="85"/>
      <c r="E498" s="85"/>
      <c r="F498" s="84"/>
      <c r="G498" s="84"/>
      <c r="H498" s="84"/>
      <c r="I498" s="84"/>
      <c r="J498" s="85"/>
      <c r="K498" s="85"/>
      <c r="L498" s="84"/>
      <c r="M498" s="85"/>
      <c r="N498" s="85"/>
      <c r="O498" s="84"/>
    </row>
    <row r="499" spans="2:15" thickBot="1" x14ac:dyDescent="0.25">
      <c r="B499" s="87"/>
      <c r="C499" s="85"/>
      <c r="D499" s="85"/>
      <c r="E499" s="85"/>
      <c r="F499" s="84"/>
      <c r="G499" s="84"/>
      <c r="H499" s="84"/>
      <c r="I499" s="84"/>
      <c r="J499" s="85"/>
      <c r="K499" s="85"/>
      <c r="L499" s="84"/>
      <c r="M499" s="85"/>
      <c r="N499" s="85"/>
      <c r="O499" s="84"/>
    </row>
    <row r="500" spans="2:15" thickBot="1" x14ac:dyDescent="0.25">
      <c r="B500" s="87"/>
      <c r="C500" s="85"/>
      <c r="D500" s="85"/>
      <c r="E500" s="85"/>
      <c r="F500" s="84"/>
      <c r="G500" s="84"/>
      <c r="H500" s="84"/>
      <c r="I500" s="84"/>
      <c r="J500" s="85"/>
      <c r="K500" s="85"/>
      <c r="L500" s="84"/>
      <c r="M500" s="85"/>
      <c r="N500" s="85"/>
      <c r="O500" s="84"/>
    </row>
    <row r="501" spans="2:15" thickBot="1" x14ac:dyDescent="0.25">
      <c r="B501" s="87"/>
      <c r="C501" s="85"/>
      <c r="D501" s="85"/>
      <c r="E501" s="85"/>
      <c r="F501" s="84"/>
      <c r="G501" s="84"/>
      <c r="H501" s="84"/>
      <c r="I501" s="84"/>
      <c r="J501" s="85"/>
      <c r="K501" s="85"/>
      <c r="L501" s="84"/>
      <c r="M501" s="85"/>
      <c r="N501" s="85"/>
      <c r="O501" s="84"/>
    </row>
    <row r="502" spans="2:15" thickBot="1" x14ac:dyDescent="0.25">
      <c r="B502" s="87"/>
      <c r="C502" s="85"/>
      <c r="D502" s="85"/>
      <c r="E502" s="85"/>
      <c r="F502" s="84"/>
      <c r="G502" s="84"/>
      <c r="H502" s="84"/>
      <c r="I502" s="84"/>
      <c r="J502" s="85"/>
      <c r="K502" s="85"/>
      <c r="L502" s="84"/>
      <c r="M502" s="85"/>
      <c r="N502" s="85"/>
      <c r="O502" s="84"/>
    </row>
    <row r="503" spans="2:15" thickBot="1" x14ac:dyDescent="0.25">
      <c r="B503" s="87"/>
      <c r="C503" s="85"/>
      <c r="D503" s="85"/>
      <c r="E503" s="85"/>
      <c r="F503" s="84"/>
      <c r="G503" s="84"/>
      <c r="H503" s="84"/>
      <c r="I503" s="84"/>
      <c r="J503" s="85"/>
      <c r="K503" s="85"/>
      <c r="L503" s="84"/>
      <c r="M503" s="85"/>
      <c r="N503" s="85"/>
      <c r="O503" s="84"/>
    </row>
    <row r="504" spans="2:15" thickBot="1" x14ac:dyDescent="0.25">
      <c r="B504" s="87"/>
      <c r="C504" s="85"/>
      <c r="D504" s="85"/>
      <c r="E504" s="85"/>
      <c r="F504" s="84"/>
      <c r="G504" s="84"/>
      <c r="H504" s="84"/>
      <c r="I504" s="84"/>
      <c r="J504" s="85"/>
      <c r="K504" s="85"/>
      <c r="L504" s="84"/>
      <c r="M504" s="85"/>
      <c r="N504" s="85"/>
      <c r="O504" s="84"/>
    </row>
    <row r="505" spans="2:15" thickBot="1" x14ac:dyDescent="0.25">
      <c r="B505" s="87"/>
      <c r="C505" s="85"/>
      <c r="D505" s="85"/>
      <c r="E505" s="85"/>
      <c r="F505" s="84"/>
      <c r="G505" s="84"/>
      <c r="H505" s="84"/>
      <c r="I505" s="84"/>
      <c r="J505" s="85"/>
      <c r="K505" s="85"/>
      <c r="L505" s="84"/>
      <c r="M505" s="85"/>
      <c r="N505" s="85"/>
      <c r="O505" s="84"/>
    </row>
    <row r="506" spans="2:15" thickBot="1" x14ac:dyDescent="0.25">
      <c r="B506" s="87"/>
      <c r="C506" s="85"/>
      <c r="D506" s="85"/>
      <c r="E506" s="85"/>
      <c r="F506" s="84"/>
      <c r="G506" s="84"/>
      <c r="H506" s="84"/>
      <c r="I506" s="84"/>
      <c r="J506" s="85"/>
      <c r="K506" s="85"/>
      <c r="L506" s="84"/>
      <c r="M506" s="85"/>
      <c r="N506" s="85"/>
      <c r="O506" s="84"/>
    </row>
    <row r="507" spans="2:15" thickBot="1" x14ac:dyDescent="0.25">
      <c r="B507" s="87"/>
      <c r="C507" s="85"/>
      <c r="D507" s="85"/>
      <c r="E507" s="85"/>
      <c r="F507" s="84"/>
      <c r="G507" s="84"/>
      <c r="H507" s="84"/>
      <c r="I507" s="84"/>
      <c r="J507" s="85"/>
      <c r="K507" s="85"/>
      <c r="L507" s="84"/>
      <c r="M507" s="85"/>
      <c r="N507" s="85"/>
      <c r="O507" s="84"/>
    </row>
    <row r="508" spans="2:15" thickBot="1" x14ac:dyDescent="0.25">
      <c r="B508" s="87"/>
      <c r="C508" s="85"/>
      <c r="D508" s="85"/>
      <c r="E508" s="85"/>
      <c r="F508" s="84"/>
      <c r="G508" s="84"/>
      <c r="H508" s="84"/>
      <c r="I508" s="84"/>
      <c r="J508" s="85"/>
      <c r="K508" s="85"/>
      <c r="L508" s="84"/>
      <c r="M508" s="85"/>
      <c r="N508" s="85"/>
      <c r="O508" s="84"/>
    </row>
    <row r="509" spans="2:15" thickBot="1" x14ac:dyDescent="0.25">
      <c r="B509" s="87"/>
      <c r="C509" s="85"/>
      <c r="D509" s="85"/>
      <c r="E509" s="85"/>
      <c r="F509" s="84"/>
      <c r="G509" s="84"/>
      <c r="H509" s="84"/>
      <c r="I509" s="84"/>
      <c r="J509" s="85"/>
      <c r="K509" s="85"/>
      <c r="L509" s="84"/>
      <c r="M509" s="85"/>
      <c r="N509" s="85"/>
      <c r="O509" s="84"/>
    </row>
    <row r="510" spans="2:15" thickBot="1" x14ac:dyDescent="0.25">
      <c r="B510" s="87"/>
      <c r="C510" s="85"/>
      <c r="D510" s="85"/>
      <c r="E510" s="85"/>
      <c r="F510" s="84"/>
      <c r="G510" s="84"/>
      <c r="H510" s="84"/>
      <c r="I510" s="84"/>
      <c r="J510" s="85"/>
      <c r="K510" s="85"/>
      <c r="L510" s="84"/>
      <c r="M510" s="85"/>
      <c r="N510" s="85"/>
      <c r="O510" s="84"/>
    </row>
    <row r="511" spans="2:15" thickBot="1" x14ac:dyDescent="0.25">
      <c r="B511" s="87"/>
      <c r="C511" s="85"/>
      <c r="D511" s="85"/>
      <c r="E511" s="85"/>
      <c r="F511" s="84"/>
      <c r="G511" s="84"/>
      <c r="H511" s="84"/>
      <c r="I511" s="84"/>
      <c r="J511" s="85"/>
      <c r="K511" s="85"/>
      <c r="L511" s="84"/>
      <c r="M511" s="85"/>
      <c r="N511" s="85"/>
      <c r="O511" s="84"/>
    </row>
    <row r="512" spans="2:15" thickBot="1" x14ac:dyDescent="0.25">
      <c r="B512" s="87"/>
      <c r="C512" s="85"/>
      <c r="D512" s="85"/>
      <c r="E512" s="85"/>
      <c r="F512" s="84"/>
      <c r="G512" s="84"/>
      <c r="H512" s="84"/>
      <c r="I512" s="84"/>
      <c r="J512" s="85"/>
      <c r="K512" s="85"/>
      <c r="L512" s="84"/>
      <c r="M512" s="85"/>
      <c r="N512" s="85"/>
      <c r="O512" s="84"/>
    </row>
    <row r="513" spans="2:15" thickBot="1" x14ac:dyDescent="0.25">
      <c r="B513" s="87"/>
      <c r="C513" s="85"/>
      <c r="D513" s="85"/>
      <c r="E513" s="85"/>
      <c r="F513" s="84"/>
      <c r="G513" s="84"/>
      <c r="H513" s="84"/>
      <c r="I513" s="84"/>
      <c r="J513" s="85"/>
      <c r="K513" s="85"/>
      <c r="L513" s="84"/>
      <c r="M513" s="85"/>
      <c r="N513" s="85"/>
      <c r="O513" s="84"/>
    </row>
    <row r="514" spans="2:15" thickBot="1" x14ac:dyDescent="0.25">
      <c r="B514" s="87"/>
      <c r="C514" s="85"/>
      <c r="D514" s="85"/>
      <c r="E514" s="85"/>
      <c r="F514" s="84"/>
      <c r="G514" s="84"/>
      <c r="H514" s="84"/>
      <c r="I514" s="84"/>
      <c r="J514" s="85"/>
      <c r="K514" s="85"/>
      <c r="L514" s="84"/>
      <c r="M514" s="85"/>
      <c r="N514" s="85"/>
      <c r="O514" s="84"/>
    </row>
    <row r="515" spans="2:15" thickBot="1" x14ac:dyDescent="0.25">
      <c r="B515" s="87"/>
      <c r="C515" s="85"/>
      <c r="D515" s="85"/>
      <c r="E515" s="85"/>
      <c r="F515" s="84"/>
      <c r="G515" s="84"/>
      <c r="H515" s="84"/>
      <c r="I515" s="84"/>
      <c r="J515" s="85"/>
      <c r="K515" s="85"/>
      <c r="L515" s="84"/>
      <c r="M515" s="85"/>
      <c r="N515" s="85"/>
      <c r="O515" s="84"/>
    </row>
    <row r="516" spans="2:15" thickBot="1" x14ac:dyDescent="0.25">
      <c r="B516" s="87"/>
      <c r="C516" s="85"/>
      <c r="D516" s="85"/>
      <c r="E516" s="85"/>
      <c r="F516" s="84"/>
      <c r="G516" s="84"/>
      <c r="H516" s="84"/>
      <c r="I516" s="84"/>
      <c r="J516" s="85"/>
      <c r="K516" s="85"/>
      <c r="L516" s="84"/>
      <c r="M516" s="85"/>
      <c r="N516" s="85"/>
      <c r="O516" s="84"/>
    </row>
    <row r="517" spans="2:15" thickBot="1" x14ac:dyDescent="0.25">
      <c r="B517" s="87"/>
      <c r="C517" s="85"/>
      <c r="D517" s="85"/>
      <c r="E517" s="85"/>
      <c r="F517" s="84"/>
      <c r="G517" s="84"/>
      <c r="H517" s="84"/>
      <c r="I517" s="84"/>
      <c r="J517" s="85"/>
      <c r="K517" s="85"/>
      <c r="L517" s="84"/>
      <c r="M517" s="85"/>
      <c r="N517" s="85"/>
      <c r="O517" s="84"/>
    </row>
    <row r="518" spans="2:15" thickBot="1" x14ac:dyDescent="0.25">
      <c r="B518" s="87"/>
      <c r="C518" s="85"/>
      <c r="D518" s="85"/>
      <c r="E518" s="85"/>
      <c r="F518" s="84"/>
      <c r="G518" s="84"/>
      <c r="H518" s="84"/>
      <c r="I518" s="84"/>
      <c r="J518" s="85"/>
      <c r="K518" s="85"/>
      <c r="L518" s="84"/>
      <c r="M518" s="85"/>
      <c r="N518" s="85"/>
      <c r="O518" s="84"/>
    </row>
    <row r="519" spans="2:15" thickBot="1" x14ac:dyDescent="0.25">
      <c r="B519" s="87"/>
      <c r="C519" s="85"/>
      <c r="D519" s="85"/>
      <c r="E519" s="85"/>
      <c r="F519" s="84"/>
      <c r="G519" s="84"/>
      <c r="H519" s="84"/>
      <c r="I519" s="84"/>
      <c r="J519" s="85"/>
      <c r="K519" s="85"/>
      <c r="L519" s="84"/>
      <c r="M519" s="85"/>
      <c r="N519" s="85"/>
      <c r="O519" s="84"/>
    </row>
    <row r="520" spans="2:15" thickBot="1" x14ac:dyDescent="0.25">
      <c r="B520" s="87"/>
      <c r="C520" s="85"/>
      <c r="D520" s="85"/>
      <c r="E520" s="85"/>
      <c r="F520" s="84"/>
      <c r="G520" s="84"/>
      <c r="H520" s="84"/>
      <c r="I520" s="84"/>
      <c r="J520" s="85"/>
      <c r="K520" s="85"/>
      <c r="L520" s="84"/>
      <c r="M520" s="85"/>
      <c r="N520" s="85"/>
      <c r="O520" s="84"/>
    </row>
    <row r="521" spans="2:15" thickBot="1" x14ac:dyDescent="0.25">
      <c r="B521" s="87"/>
      <c r="C521" s="85"/>
      <c r="D521" s="85"/>
      <c r="E521" s="85"/>
      <c r="F521" s="84"/>
      <c r="G521" s="84"/>
      <c r="H521" s="84"/>
      <c r="I521" s="84"/>
      <c r="J521" s="85"/>
      <c r="K521" s="85"/>
      <c r="L521" s="84"/>
      <c r="M521" s="85"/>
      <c r="N521" s="85"/>
      <c r="O521" s="84"/>
    </row>
    <row r="522" spans="2:15" thickBot="1" x14ac:dyDescent="0.25">
      <c r="B522" s="87"/>
      <c r="C522" s="85"/>
      <c r="D522" s="85"/>
      <c r="E522" s="85"/>
      <c r="F522" s="84"/>
      <c r="G522" s="84"/>
      <c r="H522" s="84"/>
      <c r="I522" s="84"/>
      <c r="J522" s="85"/>
      <c r="K522" s="85"/>
      <c r="L522" s="84"/>
      <c r="M522" s="85"/>
      <c r="N522" s="85"/>
      <c r="O522" s="84"/>
    </row>
    <row r="523" spans="2:15" thickBot="1" x14ac:dyDescent="0.25">
      <c r="B523" s="87"/>
      <c r="C523" s="85"/>
      <c r="D523" s="85"/>
      <c r="E523" s="85"/>
      <c r="F523" s="84"/>
      <c r="G523" s="84"/>
      <c r="H523" s="84"/>
      <c r="I523" s="84"/>
      <c r="J523" s="85"/>
      <c r="K523" s="85"/>
      <c r="L523" s="84"/>
      <c r="M523" s="85"/>
      <c r="N523" s="85"/>
      <c r="O523" s="84"/>
    </row>
    <row r="524" spans="2:15" thickBot="1" x14ac:dyDescent="0.25">
      <c r="B524" s="87"/>
      <c r="C524" s="85"/>
      <c r="D524" s="85"/>
      <c r="E524" s="85"/>
      <c r="F524" s="84"/>
      <c r="G524" s="84"/>
      <c r="H524" s="84"/>
      <c r="I524" s="84"/>
      <c r="J524" s="85"/>
      <c r="K524" s="85"/>
      <c r="L524" s="84"/>
      <c r="M524" s="85"/>
      <c r="N524" s="85"/>
      <c r="O524" s="84"/>
    </row>
    <row r="525" spans="2:15" thickBot="1" x14ac:dyDescent="0.25">
      <c r="B525" s="87"/>
      <c r="C525" s="85"/>
      <c r="D525" s="85"/>
      <c r="E525" s="85"/>
      <c r="F525" s="84"/>
      <c r="G525" s="84"/>
      <c r="H525" s="84"/>
      <c r="I525" s="84"/>
      <c r="J525" s="85"/>
      <c r="K525" s="85"/>
      <c r="L525" s="84"/>
      <c r="M525" s="85"/>
      <c r="N525" s="85"/>
      <c r="O525" s="84"/>
    </row>
    <row r="526" spans="2:15" thickBot="1" x14ac:dyDescent="0.25">
      <c r="B526" s="87"/>
      <c r="C526" s="85"/>
      <c r="D526" s="85"/>
      <c r="E526" s="85"/>
      <c r="F526" s="84"/>
      <c r="G526" s="84"/>
      <c r="H526" s="84"/>
      <c r="I526" s="84"/>
      <c r="J526" s="85"/>
      <c r="K526" s="85"/>
      <c r="L526" s="84"/>
      <c r="M526" s="85"/>
      <c r="N526" s="85"/>
      <c r="O526" s="84"/>
    </row>
    <row r="527" spans="2:15" thickBot="1" x14ac:dyDescent="0.25">
      <c r="B527" s="87"/>
      <c r="C527" s="85"/>
      <c r="D527" s="85"/>
      <c r="E527" s="85"/>
      <c r="F527" s="84"/>
      <c r="G527" s="84"/>
      <c r="H527" s="84"/>
      <c r="I527" s="84"/>
      <c r="J527" s="85"/>
      <c r="K527" s="85"/>
      <c r="L527" s="84"/>
      <c r="M527" s="85"/>
      <c r="N527" s="85"/>
      <c r="O527" s="84"/>
    </row>
    <row r="528" spans="2:15" thickBot="1" x14ac:dyDescent="0.25">
      <c r="B528" s="87"/>
      <c r="C528" s="85"/>
      <c r="D528" s="85"/>
      <c r="E528" s="85"/>
      <c r="F528" s="84"/>
      <c r="G528" s="84"/>
      <c r="H528" s="84"/>
      <c r="I528" s="84"/>
      <c r="J528" s="85"/>
      <c r="K528" s="85"/>
      <c r="L528" s="84"/>
      <c r="M528" s="85"/>
      <c r="N528" s="85"/>
      <c r="O528" s="84"/>
    </row>
    <row r="529" spans="2:15" thickBot="1" x14ac:dyDescent="0.25">
      <c r="B529" s="87"/>
      <c r="C529" s="85"/>
      <c r="D529" s="85"/>
      <c r="E529" s="85"/>
      <c r="F529" s="84"/>
      <c r="G529" s="84"/>
      <c r="H529" s="84"/>
      <c r="I529" s="84"/>
      <c r="J529" s="85"/>
      <c r="K529" s="85"/>
      <c r="L529" s="84"/>
      <c r="M529" s="85"/>
      <c r="N529" s="85"/>
      <c r="O529" s="84"/>
    </row>
    <row r="530" spans="2:15" thickBot="1" x14ac:dyDescent="0.25">
      <c r="B530" s="87"/>
      <c r="C530" s="85"/>
      <c r="D530" s="85"/>
      <c r="E530" s="85"/>
      <c r="F530" s="84"/>
      <c r="G530" s="84"/>
      <c r="H530" s="84"/>
      <c r="I530" s="84"/>
      <c r="J530" s="85"/>
      <c r="K530" s="85"/>
      <c r="L530" s="84"/>
      <c r="M530" s="85"/>
      <c r="N530" s="85"/>
      <c r="O530" s="84"/>
    </row>
    <row r="531" spans="2:15" thickBot="1" x14ac:dyDescent="0.25">
      <c r="B531" s="87"/>
      <c r="C531" s="85"/>
      <c r="D531" s="85"/>
      <c r="E531" s="85"/>
      <c r="F531" s="84"/>
      <c r="G531" s="84"/>
      <c r="H531" s="84"/>
      <c r="I531" s="84"/>
      <c r="J531" s="85"/>
      <c r="K531" s="85"/>
      <c r="L531" s="84"/>
      <c r="M531" s="85"/>
      <c r="N531" s="85"/>
      <c r="O531" s="84"/>
    </row>
    <row r="532" spans="2:15" thickBot="1" x14ac:dyDescent="0.25">
      <c r="B532" s="87"/>
      <c r="C532" s="85"/>
      <c r="D532" s="85"/>
      <c r="E532" s="85"/>
      <c r="F532" s="84"/>
      <c r="G532" s="84"/>
      <c r="H532" s="84"/>
      <c r="I532" s="84"/>
      <c r="J532" s="85"/>
      <c r="K532" s="85"/>
      <c r="L532" s="84"/>
      <c r="M532" s="85"/>
      <c r="N532" s="85"/>
      <c r="O532" s="84"/>
    </row>
    <row r="533" spans="2:15" thickBot="1" x14ac:dyDescent="0.25">
      <c r="B533" s="87"/>
      <c r="C533" s="85"/>
      <c r="D533" s="85"/>
      <c r="E533" s="85"/>
      <c r="F533" s="84"/>
      <c r="G533" s="84"/>
      <c r="H533" s="84"/>
      <c r="I533" s="84"/>
      <c r="J533" s="85"/>
      <c r="K533" s="85"/>
      <c r="L533" s="84"/>
      <c r="M533" s="85"/>
      <c r="N533" s="85"/>
      <c r="O533" s="84"/>
    </row>
    <row r="534" spans="2:15" thickBot="1" x14ac:dyDescent="0.25">
      <c r="B534" s="87"/>
      <c r="C534" s="85"/>
      <c r="D534" s="85"/>
      <c r="E534" s="85"/>
      <c r="F534" s="84"/>
      <c r="G534" s="84"/>
      <c r="H534" s="84"/>
      <c r="I534" s="84"/>
      <c r="J534" s="85"/>
      <c r="K534" s="85"/>
      <c r="L534" s="84"/>
      <c r="M534" s="85"/>
      <c r="N534" s="85"/>
      <c r="O534" s="84"/>
    </row>
    <row r="535" spans="2:15" thickBot="1" x14ac:dyDescent="0.25">
      <c r="B535" s="87"/>
      <c r="C535" s="85"/>
      <c r="D535" s="85"/>
      <c r="E535" s="85"/>
      <c r="F535" s="84"/>
      <c r="G535" s="84"/>
      <c r="H535" s="84"/>
      <c r="I535" s="84"/>
      <c r="J535" s="85"/>
      <c r="K535" s="85"/>
      <c r="L535" s="84"/>
      <c r="M535" s="85"/>
      <c r="N535" s="85"/>
      <c r="O535" s="84"/>
    </row>
    <row r="536" spans="2:15" thickBot="1" x14ac:dyDescent="0.25">
      <c r="B536" s="87"/>
      <c r="C536" s="85"/>
      <c r="D536" s="85"/>
      <c r="E536" s="85"/>
      <c r="F536" s="84"/>
      <c r="G536" s="84"/>
      <c r="H536" s="84"/>
      <c r="I536" s="84"/>
      <c r="J536" s="85"/>
      <c r="K536" s="85"/>
      <c r="L536" s="84"/>
      <c r="M536" s="85"/>
      <c r="N536" s="85"/>
      <c r="O536" s="84"/>
    </row>
    <row r="537" spans="2:15" thickBot="1" x14ac:dyDescent="0.25">
      <c r="B537" s="87"/>
      <c r="C537" s="85"/>
      <c r="D537" s="85"/>
      <c r="E537" s="85"/>
      <c r="F537" s="84"/>
      <c r="G537" s="84"/>
      <c r="H537" s="84"/>
      <c r="I537" s="84"/>
      <c r="J537" s="85"/>
      <c r="K537" s="85"/>
      <c r="L537" s="84"/>
      <c r="M537" s="85"/>
      <c r="N537" s="85"/>
      <c r="O537" s="84"/>
    </row>
    <row r="538" spans="2:15" thickBot="1" x14ac:dyDescent="0.25">
      <c r="B538" s="87"/>
      <c r="C538" s="85"/>
      <c r="D538" s="85"/>
      <c r="E538" s="85"/>
      <c r="F538" s="84"/>
      <c r="G538" s="84"/>
      <c r="H538" s="84"/>
      <c r="I538" s="84"/>
      <c r="J538" s="85"/>
      <c r="K538" s="85"/>
      <c r="L538" s="84"/>
      <c r="M538" s="85"/>
      <c r="N538" s="85"/>
      <c r="O538" s="84"/>
    </row>
    <row r="539" spans="2:15" thickBot="1" x14ac:dyDescent="0.25">
      <c r="B539" s="87"/>
      <c r="C539" s="85"/>
      <c r="D539" s="85"/>
      <c r="E539" s="85"/>
      <c r="F539" s="84"/>
      <c r="G539" s="84"/>
      <c r="H539" s="84"/>
      <c r="I539" s="84"/>
      <c r="J539" s="85"/>
      <c r="K539" s="85"/>
      <c r="L539" s="84"/>
      <c r="M539" s="85"/>
      <c r="N539" s="85"/>
      <c r="O539" s="84"/>
    </row>
    <row r="540" spans="2:15" thickBot="1" x14ac:dyDescent="0.25">
      <c r="B540" s="87"/>
      <c r="C540" s="85"/>
      <c r="D540" s="85"/>
      <c r="E540" s="85"/>
      <c r="F540" s="84"/>
      <c r="G540" s="84"/>
      <c r="H540" s="84"/>
      <c r="I540" s="84"/>
      <c r="J540" s="85"/>
      <c r="K540" s="85"/>
      <c r="L540" s="84"/>
      <c r="M540" s="85"/>
      <c r="N540" s="85"/>
      <c r="O540" s="84"/>
    </row>
    <row r="541" spans="2:15" thickBot="1" x14ac:dyDescent="0.25">
      <c r="B541" s="87"/>
      <c r="C541" s="85"/>
      <c r="D541" s="85"/>
      <c r="E541" s="85"/>
      <c r="F541" s="84"/>
      <c r="G541" s="84"/>
      <c r="H541" s="84"/>
      <c r="I541" s="84"/>
      <c r="J541" s="85"/>
      <c r="K541" s="85"/>
      <c r="L541" s="84"/>
      <c r="M541" s="85"/>
      <c r="N541" s="85"/>
      <c r="O541" s="84"/>
    </row>
    <row r="542" spans="2:15" thickBot="1" x14ac:dyDescent="0.25">
      <c r="B542" s="87"/>
      <c r="C542" s="85"/>
      <c r="D542" s="85"/>
      <c r="E542" s="85"/>
      <c r="F542" s="84"/>
      <c r="G542" s="84"/>
      <c r="H542" s="84"/>
      <c r="I542" s="84"/>
      <c r="J542" s="85"/>
      <c r="K542" s="85"/>
      <c r="L542" s="84"/>
      <c r="M542" s="85"/>
      <c r="N542" s="85"/>
      <c r="O542" s="84"/>
    </row>
    <row r="543" spans="2:15" thickBot="1" x14ac:dyDescent="0.25">
      <c r="B543" s="87"/>
      <c r="C543" s="85"/>
      <c r="D543" s="85"/>
      <c r="E543" s="85"/>
      <c r="F543" s="84"/>
      <c r="G543" s="84"/>
      <c r="H543" s="84"/>
      <c r="I543" s="84"/>
      <c r="J543" s="85"/>
      <c r="K543" s="85"/>
      <c r="L543" s="84"/>
      <c r="M543" s="85"/>
      <c r="N543" s="85"/>
      <c r="O543" s="84"/>
    </row>
    <row r="544" spans="2:15" thickBot="1" x14ac:dyDescent="0.25">
      <c r="B544" s="87"/>
      <c r="C544" s="85"/>
      <c r="D544" s="85"/>
      <c r="E544" s="85"/>
      <c r="F544" s="84"/>
      <c r="G544" s="84"/>
      <c r="H544" s="84"/>
      <c r="I544" s="84"/>
      <c r="J544" s="85"/>
      <c r="K544" s="85"/>
      <c r="L544" s="84"/>
      <c r="M544" s="85"/>
      <c r="N544" s="85"/>
      <c r="O544" s="84"/>
    </row>
    <row r="545" spans="2:15" thickBot="1" x14ac:dyDescent="0.25">
      <c r="B545" s="87"/>
      <c r="C545" s="85"/>
      <c r="D545" s="85"/>
      <c r="E545" s="85"/>
      <c r="F545" s="84"/>
      <c r="G545" s="84"/>
      <c r="H545" s="84"/>
      <c r="I545" s="84"/>
      <c r="J545" s="85"/>
      <c r="K545" s="85"/>
      <c r="L545" s="84"/>
      <c r="M545" s="85"/>
      <c r="N545" s="85"/>
      <c r="O545" s="84"/>
    </row>
    <row r="546" spans="2:15" thickBot="1" x14ac:dyDescent="0.25">
      <c r="B546" s="87"/>
      <c r="C546" s="85"/>
      <c r="D546" s="85"/>
      <c r="E546" s="85"/>
      <c r="F546" s="84"/>
      <c r="G546" s="84"/>
      <c r="H546" s="84"/>
      <c r="I546" s="84"/>
      <c r="J546" s="85"/>
      <c r="K546" s="85"/>
      <c r="L546" s="84"/>
      <c r="M546" s="85"/>
      <c r="N546" s="85"/>
      <c r="O546" s="84"/>
    </row>
    <row r="547" spans="2:15" thickBot="1" x14ac:dyDescent="0.25">
      <c r="B547" s="87"/>
      <c r="C547" s="85"/>
      <c r="D547" s="85"/>
      <c r="E547" s="85"/>
      <c r="F547" s="84"/>
      <c r="G547" s="84"/>
      <c r="H547" s="84"/>
      <c r="I547" s="84"/>
      <c r="J547" s="85"/>
      <c r="K547" s="85"/>
      <c r="L547" s="84"/>
      <c r="M547" s="85"/>
      <c r="N547" s="85"/>
      <c r="O547" s="84"/>
    </row>
    <row r="548" spans="2:15" thickBot="1" x14ac:dyDescent="0.25">
      <c r="B548" s="87"/>
      <c r="C548" s="85"/>
      <c r="D548" s="85"/>
      <c r="E548" s="85"/>
      <c r="F548" s="84"/>
      <c r="G548" s="84"/>
      <c r="H548" s="84"/>
      <c r="I548" s="84"/>
      <c r="J548" s="85"/>
      <c r="K548" s="85"/>
      <c r="L548" s="84"/>
      <c r="M548" s="85"/>
      <c r="N548" s="85"/>
      <c r="O548" s="84"/>
    </row>
    <row r="549" spans="2:15" thickBot="1" x14ac:dyDescent="0.25">
      <c r="B549" s="87"/>
      <c r="C549" s="85"/>
      <c r="D549" s="85"/>
      <c r="E549" s="85"/>
      <c r="F549" s="84"/>
      <c r="G549" s="84"/>
      <c r="H549" s="84"/>
      <c r="I549" s="84"/>
      <c r="J549" s="85"/>
      <c r="K549" s="85"/>
      <c r="L549" s="84"/>
      <c r="M549" s="85"/>
      <c r="N549" s="85"/>
      <c r="O549" s="84"/>
    </row>
    <row r="550" spans="2:15" thickBot="1" x14ac:dyDescent="0.25">
      <c r="B550" s="87"/>
      <c r="C550" s="85"/>
      <c r="D550" s="85"/>
      <c r="E550" s="85"/>
      <c r="F550" s="84"/>
      <c r="G550" s="84"/>
      <c r="H550" s="84"/>
      <c r="I550" s="84"/>
      <c r="J550" s="85"/>
      <c r="K550" s="85"/>
      <c r="L550" s="84"/>
      <c r="M550" s="85"/>
      <c r="N550" s="85"/>
      <c r="O550" s="84"/>
    </row>
    <row r="551" spans="2:15" thickBot="1" x14ac:dyDescent="0.25">
      <c r="B551" s="87"/>
      <c r="C551" s="85"/>
      <c r="D551" s="85"/>
      <c r="E551" s="85"/>
      <c r="F551" s="84"/>
      <c r="G551" s="84"/>
      <c r="H551" s="84"/>
      <c r="I551" s="84"/>
      <c r="J551" s="85"/>
      <c r="K551" s="85"/>
      <c r="L551" s="84"/>
      <c r="M551" s="85"/>
      <c r="N551" s="85"/>
      <c r="O551" s="84"/>
    </row>
    <row r="552" spans="2:15" thickBot="1" x14ac:dyDescent="0.25">
      <c r="B552" s="87"/>
      <c r="C552" s="85"/>
      <c r="D552" s="85"/>
      <c r="E552" s="85"/>
      <c r="F552" s="84"/>
      <c r="G552" s="84"/>
      <c r="H552" s="84"/>
      <c r="I552" s="84"/>
      <c r="J552" s="85"/>
      <c r="K552" s="85"/>
      <c r="L552" s="84"/>
      <c r="M552" s="85"/>
      <c r="N552" s="85"/>
      <c r="O552" s="84"/>
    </row>
    <row r="553" spans="2:15" thickBot="1" x14ac:dyDescent="0.25">
      <c r="B553" s="87"/>
      <c r="C553" s="85"/>
      <c r="D553" s="85"/>
      <c r="E553" s="85"/>
      <c r="F553" s="84"/>
      <c r="G553" s="84"/>
      <c r="H553" s="84"/>
      <c r="I553" s="84"/>
      <c r="J553" s="85"/>
      <c r="K553" s="85"/>
      <c r="L553" s="84"/>
      <c r="M553" s="85"/>
      <c r="N553" s="85"/>
      <c r="O553" s="84"/>
    </row>
    <row r="554" spans="2:15" thickBot="1" x14ac:dyDescent="0.25">
      <c r="B554" s="87"/>
      <c r="C554" s="85"/>
      <c r="D554" s="85"/>
      <c r="E554" s="85"/>
      <c r="F554" s="84"/>
      <c r="G554" s="84"/>
      <c r="H554" s="84"/>
      <c r="I554" s="84"/>
      <c r="J554" s="85"/>
      <c r="K554" s="85"/>
      <c r="L554" s="84"/>
      <c r="M554" s="85"/>
      <c r="N554" s="85"/>
      <c r="O554" s="84"/>
    </row>
    <row r="555" spans="2:15" thickBot="1" x14ac:dyDescent="0.25">
      <c r="B555" s="87"/>
      <c r="C555" s="85"/>
      <c r="D555" s="85"/>
      <c r="E555" s="85"/>
      <c r="F555" s="84"/>
      <c r="G555" s="84"/>
      <c r="H555" s="84"/>
      <c r="I555" s="84"/>
      <c r="J555" s="85"/>
      <c r="K555" s="85"/>
      <c r="L555" s="84"/>
      <c r="M555" s="85"/>
      <c r="N555" s="85"/>
      <c r="O555" s="84"/>
    </row>
    <row r="556" spans="2:15" thickBot="1" x14ac:dyDescent="0.25">
      <c r="B556" s="87"/>
      <c r="C556" s="85"/>
      <c r="D556" s="85"/>
      <c r="E556" s="85"/>
      <c r="F556" s="84"/>
      <c r="G556" s="84"/>
      <c r="H556" s="84"/>
      <c r="I556" s="84"/>
      <c r="J556" s="85"/>
      <c r="K556" s="85"/>
      <c r="L556" s="84"/>
      <c r="M556" s="85"/>
      <c r="N556" s="85"/>
      <c r="O556" s="84"/>
    </row>
    <row r="557" spans="2:15" thickBot="1" x14ac:dyDescent="0.25">
      <c r="B557" s="87"/>
      <c r="C557" s="85"/>
      <c r="D557" s="85"/>
      <c r="E557" s="85"/>
      <c r="F557" s="84"/>
      <c r="G557" s="84"/>
      <c r="H557" s="84"/>
      <c r="I557" s="84"/>
      <c r="J557" s="85"/>
      <c r="K557" s="85"/>
      <c r="L557" s="84"/>
      <c r="M557" s="85"/>
      <c r="N557" s="85"/>
      <c r="O557" s="84"/>
    </row>
    <row r="558" spans="2:15" thickBot="1" x14ac:dyDescent="0.25">
      <c r="B558" s="87"/>
      <c r="C558" s="85"/>
      <c r="D558" s="85"/>
      <c r="E558" s="85"/>
      <c r="F558" s="84"/>
      <c r="G558" s="84"/>
      <c r="H558" s="84"/>
      <c r="I558" s="84"/>
      <c r="J558" s="85"/>
      <c r="K558" s="85"/>
      <c r="L558" s="84"/>
      <c r="M558" s="85"/>
      <c r="N558" s="85"/>
      <c r="O558" s="84"/>
    </row>
    <row r="559" spans="2:15" thickBot="1" x14ac:dyDescent="0.25">
      <c r="B559" s="87"/>
      <c r="C559" s="85"/>
      <c r="D559" s="85"/>
      <c r="E559" s="85"/>
      <c r="F559" s="84"/>
      <c r="G559" s="84"/>
      <c r="H559" s="84"/>
      <c r="I559" s="84"/>
      <c r="J559" s="85"/>
      <c r="K559" s="85"/>
      <c r="L559" s="84"/>
      <c r="M559" s="85"/>
      <c r="N559" s="85"/>
      <c r="O559" s="84"/>
    </row>
    <row r="560" spans="2:15" thickBot="1" x14ac:dyDescent="0.25">
      <c r="B560" s="87"/>
      <c r="C560" s="85"/>
      <c r="D560" s="85"/>
      <c r="E560" s="85"/>
      <c r="F560" s="84"/>
      <c r="G560" s="84"/>
      <c r="H560" s="84"/>
      <c r="I560" s="84"/>
      <c r="J560" s="85"/>
      <c r="K560" s="85"/>
      <c r="L560" s="84"/>
      <c r="M560" s="85"/>
      <c r="N560" s="85"/>
      <c r="O560" s="84"/>
    </row>
    <row r="561" spans="2:15" thickBot="1" x14ac:dyDescent="0.25">
      <c r="B561" s="87"/>
      <c r="C561" s="85"/>
      <c r="D561" s="85"/>
      <c r="E561" s="85"/>
      <c r="F561" s="84"/>
      <c r="G561" s="84"/>
      <c r="H561" s="84"/>
      <c r="I561" s="84"/>
      <c r="J561" s="85"/>
      <c r="K561" s="85"/>
      <c r="L561" s="84"/>
      <c r="M561" s="85"/>
      <c r="N561" s="85"/>
      <c r="O561" s="84"/>
    </row>
    <row r="562" spans="2:15" thickBot="1" x14ac:dyDescent="0.25">
      <c r="B562" s="87"/>
      <c r="C562" s="85"/>
      <c r="D562" s="85"/>
      <c r="E562" s="85"/>
      <c r="F562" s="84"/>
      <c r="G562" s="84"/>
      <c r="H562" s="84"/>
      <c r="I562" s="84"/>
      <c r="J562" s="85"/>
      <c r="K562" s="85"/>
      <c r="L562" s="84"/>
      <c r="M562" s="85"/>
      <c r="N562" s="85"/>
      <c r="O562" s="84"/>
    </row>
    <row r="563" spans="2:15" thickBot="1" x14ac:dyDescent="0.25">
      <c r="B563" s="87"/>
      <c r="C563" s="85"/>
      <c r="D563" s="85"/>
      <c r="E563" s="85"/>
      <c r="F563" s="84"/>
      <c r="G563" s="84"/>
      <c r="H563" s="84"/>
      <c r="I563" s="84"/>
      <c r="J563" s="85"/>
      <c r="K563" s="85"/>
      <c r="L563" s="84"/>
      <c r="M563" s="85"/>
      <c r="N563" s="85"/>
      <c r="O563" s="84"/>
    </row>
    <row r="564" spans="2:15" thickBot="1" x14ac:dyDescent="0.25">
      <c r="B564" s="87"/>
      <c r="C564" s="85"/>
      <c r="D564" s="85"/>
      <c r="E564" s="85"/>
      <c r="F564" s="84"/>
      <c r="G564" s="84"/>
      <c r="H564" s="84"/>
      <c r="I564" s="84"/>
      <c r="J564" s="85"/>
      <c r="K564" s="85"/>
      <c r="L564" s="84"/>
      <c r="M564" s="85"/>
      <c r="N564" s="85"/>
      <c r="O564" s="84"/>
    </row>
    <row r="565" spans="2:15" thickBot="1" x14ac:dyDescent="0.25">
      <c r="B565" s="87"/>
      <c r="C565" s="85"/>
      <c r="D565" s="85"/>
      <c r="E565" s="85"/>
      <c r="F565" s="84"/>
      <c r="G565" s="84"/>
      <c r="H565" s="84"/>
      <c r="I565" s="84"/>
      <c r="J565" s="85"/>
      <c r="K565" s="85"/>
      <c r="L565" s="84"/>
      <c r="M565" s="85"/>
      <c r="N565" s="85"/>
      <c r="O565" s="84"/>
    </row>
    <row r="566" spans="2:15" thickBot="1" x14ac:dyDescent="0.25">
      <c r="B566" s="87"/>
      <c r="C566" s="85"/>
      <c r="D566" s="85"/>
      <c r="E566" s="85"/>
      <c r="F566" s="84"/>
      <c r="G566" s="84"/>
      <c r="H566" s="84"/>
      <c r="I566" s="84"/>
      <c r="J566" s="85"/>
      <c r="K566" s="85"/>
      <c r="L566" s="84"/>
      <c r="M566" s="85"/>
      <c r="N566" s="85"/>
      <c r="O566" s="84"/>
    </row>
    <row r="567" spans="2:15" thickBot="1" x14ac:dyDescent="0.25">
      <c r="B567" s="87"/>
      <c r="C567" s="85"/>
      <c r="D567" s="85"/>
      <c r="E567" s="85"/>
      <c r="F567" s="84"/>
      <c r="G567" s="84"/>
      <c r="H567" s="84"/>
      <c r="I567" s="84"/>
      <c r="J567" s="85"/>
      <c r="K567" s="85"/>
      <c r="L567" s="84"/>
      <c r="M567" s="85"/>
      <c r="N567" s="85"/>
      <c r="O567" s="84"/>
    </row>
    <row r="568" spans="2:15" thickBot="1" x14ac:dyDescent="0.25">
      <c r="B568" s="87"/>
      <c r="C568" s="85"/>
      <c r="D568" s="85"/>
      <c r="E568" s="85"/>
      <c r="F568" s="84"/>
      <c r="G568" s="84"/>
      <c r="H568" s="84"/>
      <c r="I568" s="84"/>
      <c r="J568" s="85"/>
      <c r="K568" s="85"/>
      <c r="L568" s="84"/>
      <c r="M568" s="85"/>
      <c r="N568" s="85"/>
      <c r="O568" s="84"/>
    </row>
    <row r="569" spans="2:15" thickBot="1" x14ac:dyDescent="0.25">
      <c r="B569" s="87"/>
      <c r="C569" s="85"/>
      <c r="D569" s="85"/>
      <c r="E569" s="85"/>
      <c r="F569" s="84"/>
      <c r="G569" s="84"/>
      <c r="H569" s="84"/>
      <c r="I569" s="84"/>
      <c r="J569" s="85"/>
      <c r="K569" s="85"/>
      <c r="L569" s="84"/>
      <c r="M569" s="85"/>
      <c r="N569" s="85"/>
      <c r="O569" s="84"/>
    </row>
    <row r="570" spans="2:15" thickBot="1" x14ac:dyDescent="0.25">
      <c r="B570" s="87"/>
      <c r="C570" s="85"/>
      <c r="D570" s="85"/>
      <c r="E570" s="85"/>
      <c r="F570" s="84"/>
      <c r="G570" s="84"/>
      <c r="H570" s="84"/>
      <c r="I570" s="84"/>
      <c r="J570" s="85"/>
      <c r="K570" s="85"/>
      <c r="L570" s="84"/>
      <c r="M570" s="85"/>
      <c r="N570" s="85"/>
      <c r="O570" s="84"/>
    </row>
    <row r="571" spans="2:15" thickBot="1" x14ac:dyDescent="0.25">
      <c r="B571" s="87"/>
      <c r="C571" s="85"/>
      <c r="D571" s="85"/>
      <c r="E571" s="85"/>
      <c r="F571" s="84"/>
      <c r="G571" s="84"/>
      <c r="H571" s="84"/>
      <c r="I571" s="84"/>
      <c r="J571" s="85"/>
      <c r="K571" s="85"/>
      <c r="L571" s="84"/>
      <c r="M571" s="85"/>
      <c r="N571" s="85"/>
      <c r="O571" s="84"/>
    </row>
    <row r="572" spans="2:15" thickBot="1" x14ac:dyDescent="0.25">
      <c r="B572" s="87"/>
      <c r="C572" s="85"/>
      <c r="D572" s="85"/>
      <c r="E572" s="85"/>
      <c r="F572" s="84"/>
      <c r="G572" s="84"/>
      <c r="H572" s="84"/>
      <c r="I572" s="84"/>
      <c r="J572" s="85"/>
      <c r="K572" s="85"/>
      <c r="L572" s="84"/>
      <c r="M572" s="85"/>
      <c r="N572" s="85"/>
      <c r="O572" s="84"/>
    </row>
    <row r="573" spans="2:15" thickBot="1" x14ac:dyDescent="0.25">
      <c r="B573" s="87"/>
      <c r="C573" s="85"/>
      <c r="D573" s="85"/>
      <c r="E573" s="85"/>
      <c r="F573" s="84"/>
      <c r="G573" s="84"/>
      <c r="H573" s="84"/>
      <c r="I573" s="84"/>
      <c r="J573" s="85"/>
      <c r="K573" s="85"/>
      <c r="L573" s="84"/>
      <c r="M573" s="85"/>
      <c r="N573" s="85"/>
      <c r="O573" s="84"/>
    </row>
    <row r="574" spans="2:15" thickBot="1" x14ac:dyDescent="0.25">
      <c r="B574" s="87"/>
      <c r="C574" s="85"/>
      <c r="D574" s="85"/>
      <c r="E574" s="85"/>
      <c r="F574" s="84"/>
      <c r="G574" s="84"/>
      <c r="H574" s="84"/>
      <c r="I574" s="84"/>
      <c r="J574" s="85"/>
      <c r="K574" s="85"/>
      <c r="L574" s="84"/>
      <c r="M574" s="85"/>
      <c r="N574" s="85"/>
      <c r="O574" s="84"/>
    </row>
    <row r="575" spans="2:15" thickBot="1" x14ac:dyDescent="0.25">
      <c r="B575" s="87"/>
      <c r="C575" s="85"/>
      <c r="D575" s="85"/>
      <c r="E575" s="85"/>
      <c r="F575" s="84"/>
      <c r="G575" s="84"/>
      <c r="H575" s="84"/>
      <c r="I575" s="84"/>
      <c r="J575" s="85"/>
      <c r="K575" s="85"/>
      <c r="L575" s="84"/>
      <c r="M575" s="85"/>
      <c r="N575" s="85"/>
      <c r="O575" s="84"/>
    </row>
    <row r="576" spans="2:15" thickBot="1" x14ac:dyDescent="0.25">
      <c r="B576" s="87"/>
      <c r="C576" s="85"/>
      <c r="D576" s="85"/>
      <c r="E576" s="85"/>
      <c r="F576" s="84"/>
      <c r="G576" s="84"/>
      <c r="H576" s="84"/>
      <c r="I576" s="84"/>
      <c r="J576" s="85"/>
      <c r="K576" s="85"/>
      <c r="L576" s="84"/>
      <c r="M576" s="85"/>
      <c r="N576" s="85"/>
      <c r="O576" s="84"/>
    </row>
    <row r="577" spans="2:15" thickBot="1" x14ac:dyDescent="0.25">
      <c r="B577" s="87"/>
      <c r="C577" s="85"/>
      <c r="D577" s="85"/>
      <c r="E577" s="85"/>
      <c r="F577" s="84"/>
      <c r="G577" s="84"/>
      <c r="H577" s="84"/>
      <c r="I577" s="84"/>
      <c r="J577" s="85"/>
      <c r="K577" s="85"/>
      <c r="L577" s="84"/>
      <c r="M577" s="85"/>
      <c r="N577" s="85"/>
      <c r="O577" s="84"/>
    </row>
    <row r="578" spans="2:15" thickBot="1" x14ac:dyDescent="0.25">
      <c r="B578" s="87"/>
      <c r="C578" s="85"/>
      <c r="D578" s="85"/>
      <c r="E578" s="85"/>
      <c r="F578" s="84"/>
      <c r="G578" s="84"/>
      <c r="H578" s="84"/>
      <c r="I578" s="84"/>
      <c r="J578" s="85"/>
      <c r="K578" s="85"/>
      <c r="L578" s="84"/>
      <c r="M578" s="85"/>
      <c r="N578" s="85"/>
      <c r="O578" s="84"/>
    </row>
    <row r="579" spans="2:15" thickBot="1" x14ac:dyDescent="0.25">
      <c r="B579" s="87"/>
      <c r="C579" s="85"/>
      <c r="D579" s="85"/>
      <c r="E579" s="85"/>
      <c r="F579" s="84"/>
      <c r="G579" s="84"/>
      <c r="H579" s="84"/>
      <c r="I579" s="84"/>
      <c r="J579" s="85"/>
      <c r="K579" s="85"/>
      <c r="L579" s="84"/>
      <c r="M579" s="85"/>
      <c r="N579" s="85"/>
      <c r="O579" s="84"/>
    </row>
    <row r="580" spans="2:15" thickBot="1" x14ac:dyDescent="0.25">
      <c r="B580" s="87"/>
      <c r="C580" s="85"/>
      <c r="D580" s="85"/>
      <c r="E580" s="85"/>
      <c r="F580" s="84"/>
      <c r="G580" s="84"/>
      <c r="H580" s="84"/>
      <c r="I580" s="84"/>
      <c r="J580" s="85"/>
      <c r="K580" s="85"/>
      <c r="L580" s="84"/>
      <c r="M580" s="85"/>
      <c r="N580" s="85"/>
      <c r="O580" s="84"/>
    </row>
    <row r="581" spans="2:15" thickBot="1" x14ac:dyDescent="0.25">
      <c r="B581" s="87"/>
      <c r="C581" s="85"/>
      <c r="D581" s="85"/>
      <c r="E581" s="85"/>
      <c r="F581" s="84"/>
      <c r="G581" s="84"/>
      <c r="H581" s="84"/>
      <c r="I581" s="84"/>
      <c r="J581" s="85"/>
      <c r="K581" s="85"/>
      <c r="L581" s="84"/>
      <c r="M581" s="85"/>
      <c r="N581" s="85"/>
      <c r="O581" s="84"/>
    </row>
    <row r="582" spans="2:15" thickBot="1" x14ac:dyDescent="0.25">
      <c r="B582" s="87"/>
      <c r="C582" s="85"/>
      <c r="D582" s="85"/>
      <c r="E582" s="85"/>
      <c r="F582" s="84"/>
      <c r="G582" s="84"/>
      <c r="H582" s="84"/>
      <c r="I582" s="84"/>
      <c r="J582" s="85"/>
      <c r="K582" s="85"/>
      <c r="L582" s="84"/>
      <c r="M582" s="85"/>
      <c r="N582" s="85"/>
      <c r="O582" s="84"/>
    </row>
    <row r="583" spans="2:15" thickBot="1" x14ac:dyDescent="0.25">
      <c r="B583" s="87"/>
      <c r="C583" s="85"/>
      <c r="D583" s="85"/>
      <c r="E583" s="85"/>
      <c r="F583" s="84"/>
      <c r="G583" s="84"/>
      <c r="H583" s="84"/>
      <c r="I583" s="84"/>
      <c r="J583" s="85"/>
      <c r="K583" s="85"/>
      <c r="L583" s="84"/>
      <c r="M583" s="85"/>
      <c r="N583" s="85"/>
      <c r="O583" s="84"/>
    </row>
    <row r="584" spans="2:15" thickBot="1" x14ac:dyDescent="0.25">
      <c r="B584" s="87"/>
      <c r="C584" s="85"/>
      <c r="D584" s="85"/>
      <c r="E584" s="85"/>
      <c r="F584" s="84"/>
      <c r="G584" s="84"/>
      <c r="H584" s="84"/>
      <c r="I584" s="84"/>
      <c r="J584" s="85"/>
      <c r="K584" s="85"/>
      <c r="L584" s="84"/>
      <c r="M584" s="85"/>
      <c r="N584" s="85"/>
      <c r="O584" s="84"/>
    </row>
    <row r="585" spans="2:15" thickBot="1" x14ac:dyDescent="0.25">
      <c r="B585" s="87"/>
      <c r="C585" s="85"/>
      <c r="D585" s="85"/>
      <c r="E585" s="85"/>
      <c r="F585" s="84"/>
      <c r="G585" s="84"/>
      <c r="H585" s="84"/>
      <c r="I585" s="84"/>
      <c r="J585" s="85"/>
      <c r="K585" s="85"/>
      <c r="L585" s="84"/>
      <c r="M585" s="85"/>
      <c r="N585" s="85"/>
      <c r="O585" s="84"/>
    </row>
    <row r="586" spans="2:15" thickBot="1" x14ac:dyDescent="0.25">
      <c r="B586" s="87"/>
      <c r="C586" s="85"/>
      <c r="D586" s="85"/>
      <c r="E586" s="85"/>
      <c r="F586" s="84"/>
      <c r="G586" s="84"/>
      <c r="H586" s="84"/>
      <c r="I586" s="84"/>
      <c r="J586" s="85"/>
      <c r="K586" s="85"/>
      <c r="L586" s="84"/>
      <c r="M586" s="85"/>
      <c r="N586" s="85"/>
      <c r="O586" s="84"/>
    </row>
    <row r="587" spans="2:15" thickBot="1" x14ac:dyDescent="0.25">
      <c r="B587" s="87"/>
      <c r="C587" s="85"/>
      <c r="D587" s="85"/>
      <c r="E587" s="85"/>
      <c r="F587" s="84"/>
      <c r="G587" s="84"/>
      <c r="H587" s="84"/>
      <c r="I587" s="84"/>
      <c r="J587" s="85"/>
      <c r="K587" s="85"/>
      <c r="L587" s="84"/>
      <c r="M587" s="85"/>
      <c r="N587" s="85"/>
      <c r="O587" s="84"/>
    </row>
    <row r="588" spans="2:15" thickBot="1" x14ac:dyDescent="0.25">
      <c r="B588" s="87"/>
      <c r="C588" s="85"/>
      <c r="D588" s="85"/>
      <c r="E588" s="85"/>
      <c r="F588" s="84"/>
      <c r="G588" s="84"/>
      <c r="H588" s="84"/>
      <c r="I588" s="84"/>
      <c r="J588" s="85"/>
      <c r="K588" s="85"/>
      <c r="L588" s="84"/>
      <c r="M588" s="85"/>
      <c r="N588" s="85"/>
      <c r="O588" s="84"/>
    </row>
    <row r="589" spans="2:15" thickBot="1" x14ac:dyDescent="0.25">
      <c r="B589" s="87"/>
      <c r="C589" s="85"/>
      <c r="D589" s="85"/>
      <c r="E589" s="85"/>
      <c r="F589" s="84"/>
      <c r="G589" s="84"/>
      <c r="H589" s="84"/>
      <c r="I589" s="84"/>
      <c r="J589" s="85"/>
      <c r="K589" s="85"/>
      <c r="L589" s="84"/>
      <c r="M589" s="85"/>
      <c r="N589" s="85"/>
      <c r="O589" s="84"/>
    </row>
    <row r="590" spans="2:15" thickBot="1" x14ac:dyDescent="0.25">
      <c r="B590" s="87"/>
      <c r="C590" s="85"/>
      <c r="D590" s="85"/>
      <c r="E590" s="85"/>
      <c r="F590" s="84"/>
      <c r="G590" s="84"/>
      <c r="H590" s="84"/>
      <c r="I590" s="84"/>
      <c r="J590" s="85"/>
      <c r="K590" s="85"/>
      <c r="L590" s="84"/>
      <c r="M590" s="85"/>
      <c r="N590" s="85"/>
      <c r="O590" s="84"/>
    </row>
    <row r="591" spans="2:15" thickBot="1" x14ac:dyDescent="0.25">
      <c r="B591" s="87"/>
      <c r="C591" s="85"/>
      <c r="D591" s="85"/>
      <c r="E591" s="85"/>
      <c r="F591" s="84"/>
      <c r="G591" s="84"/>
      <c r="H591" s="84"/>
      <c r="I591" s="84"/>
      <c r="J591" s="85"/>
      <c r="K591" s="85"/>
      <c r="L591" s="84"/>
      <c r="M591" s="85"/>
      <c r="N591" s="85"/>
      <c r="O591" s="84"/>
    </row>
    <row r="592" spans="2:15" thickBot="1" x14ac:dyDescent="0.25">
      <c r="B592" s="87"/>
      <c r="C592" s="85"/>
      <c r="D592" s="85"/>
      <c r="E592" s="85"/>
      <c r="F592" s="84"/>
      <c r="G592" s="84"/>
      <c r="H592" s="84"/>
      <c r="I592" s="84"/>
      <c r="J592" s="85"/>
      <c r="K592" s="85"/>
      <c r="L592" s="84"/>
      <c r="M592" s="85"/>
      <c r="N592" s="85"/>
      <c r="O592" s="84"/>
    </row>
    <row r="593" spans="2:15" thickBot="1" x14ac:dyDescent="0.25">
      <c r="B593" s="87"/>
      <c r="C593" s="85"/>
      <c r="D593" s="85"/>
      <c r="E593" s="85"/>
      <c r="F593" s="84"/>
      <c r="G593" s="84"/>
      <c r="H593" s="84"/>
      <c r="I593" s="84"/>
      <c r="J593" s="85"/>
      <c r="K593" s="85"/>
      <c r="L593" s="84"/>
      <c r="M593" s="85"/>
      <c r="N593" s="85"/>
      <c r="O593" s="84"/>
    </row>
    <row r="594" spans="2:15" thickBot="1" x14ac:dyDescent="0.25">
      <c r="B594" s="87"/>
      <c r="C594" s="85"/>
      <c r="D594" s="85"/>
      <c r="E594" s="85"/>
      <c r="F594" s="84"/>
      <c r="G594" s="84"/>
      <c r="H594" s="84"/>
      <c r="I594" s="84"/>
      <c r="J594" s="85"/>
      <c r="K594" s="85"/>
      <c r="L594" s="84"/>
      <c r="M594" s="85"/>
      <c r="N594" s="85"/>
      <c r="O594" s="84"/>
    </row>
    <row r="595" spans="2:15" thickBot="1" x14ac:dyDescent="0.25">
      <c r="B595" s="87"/>
      <c r="C595" s="85"/>
      <c r="D595" s="85"/>
      <c r="E595" s="85"/>
      <c r="F595" s="84"/>
      <c r="G595" s="84"/>
      <c r="H595" s="84"/>
      <c r="I595" s="84"/>
      <c r="J595" s="85"/>
      <c r="K595" s="85"/>
      <c r="L595" s="84"/>
      <c r="M595" s="85"/>
      <c r="N595" s="85"/>
      <c r="O595" s="84"/>
    </row>
    <row r="596" spans="2:15" thickBot="1" x14ac:dyDescent="0.25">
      <c r="B596" s="87"/>
      <c r="C596" s="85"/>
      <c r="D596" s="85"/>
      <c r="E596" s="85"/>
      <c r="F596" s="84"/>
      <c r="G596" s="84"/>
      <c r="H596" s="84"/>
      <c r="I596" s="84"/>
      <c r="J596" s="85"/>
      <c r="K596" s="85"/>
      <c r="L596" s="84"/>
      <c r="M596" s="85"/>
      <c r="N596" s="85"/>
      <c r="O596" s="84"/>
    </row>
    <row r="597" spans="2:15" thickBot="1" x14ac:dyDescent="0.25">
      <c r="B597" s="87"/>
      <c r="C597" s="85"/>
      <c r="D597" s="85"/>
      <c r="E597" s="85"/>
      <c r="F597" s="84"/>
      <c r="G597" s="84"/>
      <c r="H597" s="84"/>
      <c r="I597" s="84"/>
      <c r="J597" s="85"/>
      <c r="K597" s="85"/>
      <c r="L597" s="84"/>
      <c r="M597" s="85"/>
      <c r="N597" s="85"/>
      <c r="O597" s="84"/>
    </row>
    <row r="598" spans="2:15" thickBot="1" x14ac:dyDescent="0.25">
      <c r="B598" s="87"/>
      <c r="C598" s="85"/>
      <c r="D598" s="85"/>
      <c r="E598" s="85"/>
      <c r="F598" s="84"/>
      <c r="G598" s="84"/>
      <c r="H598" s="84"/>
      <c r="I598" s="84"/>
      <c r="J598" s="85"/>
      <c r="K598" s="85"/>
      <c r="L598" s="84"/>
      <c r="M598" s="85"/>
      <c r="N598" s="85"/>
      <c r="O598" s="84"/>
    </row>
    <row r="599" spans="2:15" thickBot="1" x14ac:dyDescent="0.25">
      <c r="B599" s="87"/>
      <c r="C599" s="85"/>
      <c r="D599" s="85"/>
      <c r="E599" s="85"/>
      <c r="F599" s="84"/>
      <c r="G599" s="84"/>
      <c r="H599" s="84"/>
      <c r="I599" s="84"/>
      <c r="J599" s="85"/>
      <c r="K599" s="85"/>
      <c r="L599" s="84"/>
      <c r="M599" s="85"/>
      <c r="N599" s="85"/>
      <c r="O599" s="84"/>
    </row>
    <row r="600" spans="2:15" thickBot="1" x14ac:dyDescent="0.25">
      <c r="B600" s="87"/>
      <c r="C600" s="85"/>
      <c r="D600" s="85"/>
      <c r="E600" s="85"/>
      <c r="F600" s="84"/>
      <c r="G600" s="84"/>
      <c r="H600" s="84"/>
      <c r="I600" s="84"/>
      <c r="J600" s="85"/>
      <c r="K600" s="85"/>
      <c r="L600" s="84"/>
      <c r="M600" s="85"/>
      <c r="N600" s="85"/>
      <c r="O600" s="84"/>
    </row>
    <row r="601" spans="2:15" thickBot="1" x14ac:dyDescent="0.25">
      <c r="B601" s="87"/>
      <c r="C601" s="85"/>
      <c r="D601" s="85"/>
      <c r="E601" s="85"/>
      <c r="F601" s="84"/>
      <c r="G601" s="84"/>
      <c r="H601" s="84"/>
      <c r="I601" s="84"/>
      <c r="J601" s="85"/>
      <c r="K601" s="85"/>
      <c r="L601" s="84"/>
      <c r="M601" s="85"/>
      <c r="N601" s="85"/>
      <c r="O601" s="84"/>
    </row>
    <row r="602" spans="2:15" thickBot="1" x14ac:dyDescent="0.25">
      <c r="B602" s="87"/>
      <c r="C602" s="85"/>
      <c r="D602" s="85"/>
      <c r="E602" s="85"/>
      <c r="F602" s="84"/>
      <c r="G602" s="84"/>
      <c r="H602" s="84"/>
      <c r="I602" s="84"/>
      <c r="J602" s="85"/>
      <c r="K602" s="85"/>
      <c r="L602" s="84"/>
      <c r="M602" s="85"/>
      <c r="N602" s="85"/>
      <c r="O602" s="84"/>
    </row>
    <row r="603" spans="2:15" thickBot="1" x14ac:dyDescent="0.25">
      <c r="B603" s="87"/>
      <c r="C603" s="85"/>
      <c r="D603" s="85"/>
      <c r="E603" s="85"/>
      <c r="F603" s="84"/>
      <c r="G603" s="84"/>
      <c r="H603" s="84"/>
      <c r="I603" s="84"/>
      <c r="J603" s="85"/>
      <c r="K603" s="85"/>
      <c r="L603" s="84"/>
      <c r="M603" s="85"/>
      <c r="N603" s="85"/>
      <c r="O603" s="84"/>
    </row>
    <row r="604" spans="2:15" thickBot="1" x14ac:dyDescent="0.25">
      <c r="B604" s="87"/>
      <c r="C604" s="85"/>
      <c r="D604" s="85"/>
      <c r="E604" s="85"/>
      <c r="F604" s="84"/>
      <c r="G604" s="84"/>
      <c r="H604" s="84"/>
      <c r="I604" s="84"/>
      <c r="J604" s="85"/>
      <c r="K604" s="85"/>
      <c r="L604" s="84"/>
      <c r="M604" s="85"/>
      <c r="N604" s="85"/>
      <c r="O604" s="84"/>
    </row>
    <row r="605" spans="2:15" thickBot="1" x14ac:dyDescent="0.25">
      <c r="B605" s="87"/>
      <c r="C605" s="85"/>
      <c r="D605" s="85"/>
      <c r="E605" s="85"/>
      <c r="F605" s="84"/>
      <c r="G605" s="84"/>
      <c r="H605" s="84"/>
      <c r="I605" s="84"/>
      <c r="J605" s="85"/>
      <c r="K605" s="85"/>
      <c r="L605" s="84"/>
      <c r="M605" s="85"/>
      <c r="N605" s="85"/>
      <c r="O605" s="84"/>
    </row>
    <row r="606" spans="2:15" thickBot="1" x14ac:dyDescent="0.25">
      <c r="B606" s="87"/>
      <c r="C606" s="85"/>
      <c r="D606" s="85"/>
      <c r="E606" s="85"/>
      <c r="F606" s="84"/>
      <c r="G606" s="84"/>
      <c r="H606" s="84"/>
      <c r="I606" s="84"/>
      <c r="J606" s="85"/>
      <c r="K606" s="85"/>
      <c r="L606" s="84"/>
      <c r="M606" s="85"/>
      <c r="N606" s="85"/>
      <c r="O606" s="84"/>
    </row>
    <row r="607" spans="2:15" thickBot="1" x14ac:dyDescent="0.25">
      <c r="B607" s="87"/>
      <c r="C607" s="85"/>
      <c r="D607" s="85"/>
      <c r="E607" s="85"/>
      <c r="F607" s="84"/>
      <c r="G607" s="84"/>
      <c r="H607" s="84"/>
      <c r="I607" s="84"/>
      <c r="J607" s="85"/>
      <c r="K607" s="85"/>
      <c r="L607" s="84"/>
      <c r="M607" s="85"/>
      <c r="N607" s="85"/>
      <c r="O607" s="84"/>
    </row>
    <row r="608" spans="2:15" thickBot="1" x14ac:dyDescent="0.25">
      <c r="B608" s="87"/>
      <c r="C608" s="85"/>
      <c r="D608" s="85"/>
      <c r="E608" s="85"/>
      <c r="F608" s="84"/>
      <c r="G608" s="84"/>
      <c r="H608" s="84"/>
      <c r="I608" s="84"/>
      <c r="J608" s="85"/>
      <c r="K608" s="85"/>
      <c r="L608" s="84"/>
      <c r="M608" s="85"/>
      <c r="N608" s="85"/>
      <c r="O608" s="84"/>
    </row>
    <row r="609" spans="2:15" thickBot="1" x14ac:dyDescent="0.25">
      <c r="B609" s="87"/>
      <c r="C609" s="85"/>
      <c r="D609" s="85"/>
      <c r="E609" s="85"/>
      <c r="F609" s="84"/>
      <c r="G609" s="84"/>
      <c r="H609" s="84"/>
      <c r="I609" s="84"/>
      <c r="J609" s="85"/>
      <c r="K609" s="85"/>
      <c r="L609" s="84"/>
      <c r="M609" s="85"/>
      <c r="N609" s="85"/>
      <c r="O609" s="84"/>
    </row>
    <row r="610" spans="2:15" thickBot="1" x14ac:dyDescent="0.25">
      <c r="B610" s="87"/>
      <c r="C610" s="85"/>
      <c r="D610" s="85"/>
      <c r="E610" s="85"/>
      <c r="F610" s="84"/>
      <c r="G610" s="84"/>
      <c r="H610" s="84"/>
      <c r="I610" s="84"/>
      <c r="J610" s="85"/>
      <c r="K610" s="85"/>
      <c r="L610" s="84"/>
      <c r="M610" s="85"/>
      <c r="N610" s="85"/>
      <c r="O610" s="84"/>
    </row>
    <row r="611" spans="2:15" thickBot="1" x14ac:dyDescent="0.25">
      <c r="B611" s="87"/>
      <c r="C611" s="85"/>
      <c r="D611" s="85"/>
      <c r="E611" s="85"/>
      <c r="F611" s="84"/>
      <c r="G611" s="84"/>
      <c r="H611" s="84"/>
      <c r="I611" s="84"/>
      <c r="J611" s="85"/>
      <c r="K611" s="85"/>
      <c r="L611" s="84"/>
      <c r="M611" s="85"/>
      <c r="N611" s="85"/>
      <c r="O611" s="84"/>
    </row>
    <row r="612" spans="2:15" thickBot="1" x14ac:dyDescent="0.25">
      <c r="B612" s="87"/>
      <c r="C612" s="85"/>
      <c r="D612" s="85"/>
      <c r="E612" s="85"/>
      <c r="F612" s="84"/>
      <c r="G612" s="84"/>
      <c r="H612" s="84"/>
      <c r="I612" s="84"/>
      <c r="J612" s="85"/>
      <c r="K612" s="85"/>
      <c r="L612" s="84"/>
      <c r="M612" s="85"/>
      <c r="N612" s="85"/>
      <c r="O612" s="84"/>
    </row>
    <row r="613" spans="2:15" thickBot="1" x14ac:dyDescent="0.25">
      <c r="B613" s="87"/>
      <c r="C613" s="85"/>
      <c r="D613" s="85"/>
      <c r="E613" s="85"/>
      <c r="F613" s="84"/>
      <c r="G613" s="84"/>
      <c r="H613" s="84"/>
      <c r="I613" s="84"/>
      <c r="J613" s="85"/>
      <c r="K613" s="85"/>
      <c r="L613" s="84"/>
      <c r="M613" s="85"/>
      <c r="N613" s="85"/>
      <c r="O613" s="84"/>
    </row>
    <row r="614" spans="2:15" thickBot="1" x14ac:dyDescent="0.25">
      <c r="B614" s="87"/>
      <c r="C614" s="85"/>
      <c r="D614" s="85"/>
      <c r="E614" s="85"/>
      <c r="F614" s="84"/>
      <c r="G614" s="84"/>
      <c r="H614" s="84"/>
      <c r="I614" s="84"/>
      <c r="J614" s="85"/>
      <c r="K614" s="85"/>
      <c r="L614" s="84"/>
      <c r="M614" s="85"/>
      <c r="N614" s="85"/>
      <c r="O614" s="84"/>
    </row>
    <row r="615" spans="2:15" thickBot="1" x14ac:dyDescent="0.25">
      <c r="B615" s="87"/>
      <c r="C615" s="85"/>
      <c r="D615" s="85"/>
      <c r="E615" s="85"/>
      <c r="F615" s="84"/>
      <c r="G615" s="84"/>
      <c r="H615" s="84"/>
      <c r="I615" s="84"/>
      <c r="J615" s="85"/>
      <c r="K615" s="85"/>
      <c r="L615" s="84"/>
      <c r="M615" s="85"/>
      <c r="N615" s="85"/>
      <c r="O615" s="84"/>
    </row>
    <row r="616" spans="2:15" thickBot="1" x14ac:dyDescent="0.25">
      <c r="B616" s="87"/>
      <c r="C616" s="85"/>
      <c r="D616" s="85"/>
      <c r="E616" s="85"/>
      <c r="F616" s="84"/>
      <c r="G616" s="84"/>
      <c r="H616" s="84"/>
      <c r="I616" s="84"/>
      <c r="J616" s="85"/>
      <c r="K616" s="85"/>
      <c r="L616" s="84"/>
      <c r="M616" s="85"/>
      <c r="N616" s="85"/>
      <c r="O616" s="84"/>
    </row>
    <row r="617" spans="2:15" thickBot="1" x14ac:dyDescent="0.25">
      <c r="B617" s="87"/>
      <c r="C617" s="85"/>
      <c r="D617" s="85"/>
      <c r="E617" s="85"/>
      <c r="F617" s="84"/>
      <c r="G617" s="84"/>
      <c r="H617" s="84"/>
      <c r="I617" s="84"/>
      <c r="J617" s="85"/>
      <c r="K617" s="85"/>
      <c r="L617" s="84"/>
      <c r="M617" s="85"/>
      <c r="N617" s="85"/>
      <c r="O617" s="84"/>
    </row>
    <row r="618" spans="2:15" thickBot="1" x14ac:dyDescent="0.25">
      <c r="B618" s="87"/>
      <c r="C618" s="85"/>
      <c r="D618" s="85"/>
      <c r="E618" s="85"/>
      <c r="F618" s="84"/>
      <c r="G618" s="84"/>
      <c r="H618" s="84"/>
      <c r="I618" s="84"/>
      <c r="J618" s="85"/>
      <c r="K618" s="85"/>
      <c r="L618" s="84"/>
      <c r="M618" s="85"/>
      <c r="N618" s="85"/>
      <c r="O618" s="84"/>
    </row>
    <row r="619" spans="2:15" thickBot="1" x14ac:dyDescent="0.25">
      <c r="B619" s="87"/>
      <c r="C619" s="85"/>
      <c r="D619" s="85"/>
      <c r="E619" s="85"/>
      <c r="F619" s="84"/>
      <c r="G619" s="84"/>
      <c r="H619" s="84"/>
      <c r="I619" s="84"/>
      <c r="J619" s="85"/>
      <c r="K619" s="85"/>
      <c r="L619" s="84"/>
      <c r="M619" s="85"/>
      <c r="N619" s="85"/>
      <c r="O619" s="84"/>
    </row>
    <row r="620" spans="2:15" thickBot="1" x14ac:dyDescent="0.25">
      <c r="B620" s="87"/>
      <c r="C620" s="85"/>
      <c r="D620" s="85"/>
      <c r="E620" s="85"/>
      <c r="F620" s="84"/>
      <c r="G620" s="84"/>
      <c r="H620" s="84"/>
      <c r="I620" s="84"/>
      <c r="J620" s="85"/>
      <c r="K620" s="85"/>
      <c r="L620" s="84"/>
      <c r="M620" s="85"/>
      <c r="N620" s="85"/>
      <c r="O620" s="84"/>
    </row>
    <row r="621" spans="2:15" thickBot="1" x14ac:dyDescent="0.25">
      <c r="B621" s="87"/>
      <c r="C621" s="85"/>
      <c r="D621" s="85"/>
      <c r="E621" s="85"/>
      <c r="F621" s="84"/>
      <c r="G621" s="84"/>
      <c r="H621" s="84"/>
      <c r="I621" s="84"/>
      <c r="J621" s="85"/>
      <c r="K621" s="85"/>
      <c r="L621" s="84"/>
      <c r="M621" s="85"/>
      <c r="N621" s="85"/>
      <c r="O621" s="84"/>
    </row>
    <row r="622" spans="2:15" thickBot="1" x14ac:dyDescent="0.25">
      <c r="B622" s="87"/>
      <c r="C622" s="85"/>
      <c r="D622" s="85"/>
      <c r="E622" s="85"/>
      <c r="F622" s="84"/>
      <c r="G622" s="84"/>
      <c r="H622" s="84"/>
      <c r="I622" s="84"/>
      <c r="J622" s="85"/>
      <c r="K622" s="85"/>
      <c r="L622" s="84"/>
      <c r="M622" s="85"/>
      <c r="N622" s="85"/>
      <c r="O622" s="84"/>
    </row>
    <row r="623" spans="2:15" thickBot="1" x14ac:dyDescent="0.25">
      <c r="B623" s="87"/>
      <c r="C623" s="85"/>
      <c r="D623" s="85"/>
      <c r="E623" s="85"/>
      <c r="F623" s="84"/>
      <c r="G623" s="84"/>
      <c r="H623" s="84"/>
      <c r="I623" s="84"/>
      <c r="J623" s="85"/>
      <c r="K623" s="85"/>
      <c r="L623" s="84"/>
      <c r="M623" s="85"/>
      <c r="N623" s="85"/>
      <c r="O623" s="84"/>
    </row>
    <row r="624" spans="2:15" thickBot="1" x14ac:dyDescent="0.25">
      <c r="B624" s="87"/>
      <c r="C624" s="85"/>
      <c r="D624" s="85"/>
      <c r="E624" s="85"/>
      <c r="F624" s="84"/>
      <c r="G624" s="84"/>
      <c r="H624" s="84"/>
      <c r="I624" s="84"/>
      <c r="J624" s="85"/>
      <c r="K624" s="85"/>
      <c r="L624" s="84"/>
      <c r="M624" s="85"/>
      <c r="N624" s="85"/>
      <c r="O624" s="84"/>
    </row>
    <row r="625" spans="2:15" thickBot="1" x14ac:dyDescent="0.25">
      <c r="B625" s="87"/>
      <c r="C625" s="85"/>
      <c r="D625" s="85"/>
      <c r="E625" s="85"/>
      <c r="F625" s="84"/>
      <c r="G625" s="84"/>
      <c r="H625" s="84"/>
      <c r="I625" s="84"/>
      <c r="J625" s="85"/>
      <c r="K625" s="85"/>
      <c r="L625" s="84"/>
      <c r="M625" s="85"/>
      <c r="N625" s="85"/>
      <c r="O625" s="84"/>
    </row>
    <row r="626" spans="2:15" thickBot="1" x14ac:dyDescent="0.25">
      <c r="B626" s="87"/>
      <c r="C626" s="85"/>
      <c r="D626" s="85"/>
      <c r="E626" s="85"/>
      <c r="F626" s="84"/>
      <c r="G626" s="84"/>
      <c r="H626" s="84"/>
      <c r="I626" s="84"/>
      <c r="J626" s="85"/>
      <c r="K626" s="85"/>
      <c r="L626" s="84"/>
      <c r="M626" s="85"/>
      <c r="N626" s="85"/>
      <c r="O626" s="84"/>
    </row>
    <row r="627" spans="2:15" thickBot="1" x14ac:dyDescent="0.25">
      <c r="B627" s="87"/>
      <c r="C627" s="85"/>
      <c r="D627" s="85"/>
      <c r="E627" s="85"/>
      <c r="F627" s="84"/>
      <c r="G627" s="84"/>
      <c r="H627" s="84"/>
      <c r="I627" s="84"/>
      <c r="J627" s="85"/>
      <c r="K627" s="85"/>
      <c r="L627" s="84"/>
      <c r="M627" s="85"/>
      <c r="N627" s="85"/>
      <c r="O627" s="84"/>
    </row>
    <row r="628" spans="2:15" thickBot="1" x14ac:dyDescent="0.25">
      <c r="B628" s="87"/>
      <c r="C628" s="85"/>
      <c r="D628" s="85"/>
      <c r="E628" s="85"/>
      <c r="F628" s="84"/>
      <c r="G628" s="84"/>
      <c r="H628" s="84"/>
      <c r="I628" s="84"/>
      <c r="J628" s="85"/>
      <c r="K628" s="85"/>
      <c r="L628" s="84"/>
      <c r="M628" s="85"/>
      <c r="N628" s="85"/>
      <c r="O628" s="84"/>
    </row>
    <row r="629" spans="2:15" thickBot="1" x14ac:dyDescent="0.25">
      <c r="B629" s="87"/>
      <c r="C629" s="85"/>
      <c r="D629" s="85"/>
      <c r="E629" s="85"/>
      <c r="F629" s="84"/>
      <c r="G629" s="84"/>
      <c r="H629" s="84"/>
      <c r="I629" s="84"/>
      <c r="J629" s="85"/>
      <c r="K629" s="85"/>
      <c r="L629" s="84"/>
      <c r="M629" s="85"/>
      <c r="N629" s="85"/>
      <c r="O629" s="84"/>
    </row>
    <row r="630" spans="2:15" thickBot="1" x14ac:dyDescent="0.25">
      <c r="B630" s="87"/>
      <c r="C630" s="85"/>
      <c r="D630" s="85"/>
      <c r="E630" s="85"/>
      <c r="F630" s="84"/>
      <c r="G630" s="84"/>
      <c r="H630" s="84"/>
      <c r="I630" s="84"/>
      <c r="J630" s="85"/>
      <c r="K630" s="85"/>
      <c r="L630" s="84"/>
      <c r="M630" s="85"/>
      <c r="N630" s="85"/>
      <c r="O630" s="84"/>
    </row>
    <row r="631" spans="2:15" thickBot="1" x14ac:dyDescent="0.25">
      <c r="B631" s="87"/>
      <c r="C631" s="85"/>
      <c r="D631" s="85"/>
      <c r="E631" s="85"/>
      <c r="F631" s="84"/>
      <c r="G631" s="84"/>
      <c r="H631" s="84"/>
      <c r="I631" s="84"/>
      <c r="J631" s="85"/>
      <c r="K631" s="85"/>
      <c r="L631" s="84"/>
      <c r="M631" s="85"/>
      <c r="N631" s="85"/>
      <c r="O631" s="84"/>
    </row>
    <row r="632" spans="2:15" thickBot="1" x14ac:dyDescent="0.25">
      <c r="B632" s="87"/>
      <c r="C632" s="85"/>
      <c r="D632" s="85"/>
      <c r="E632" s="85"/>
      <c r="F632" s="84"/>
      <c r="G632" s="84"/>
      <c r="H632" s="84"/>
      <c r="I632" s="84"/>
      <c r="J632" s="85"/>
      <c r="K632" s="85"/>
      <c r="L632" s="84"/>
      <c r="M632" s="85"/>
      <c r="N632" s="85"/>
      <c r="O632" s="84"/>
    </row>
    <row r="633" spans="2:15" thickBot="1" x14ac:dyDescent="0.25">
      <c r="B633" s="87"/>
      <c r="C633" s="85"/>
      <c r="D633" s="85"/>
      <c r="E633" s="85"/>
      <c r="F633" s="84"/>
      <c r="G633" s="84"/>
      <c r="H633" s="84"/>
      <c r="I633" s="84"/>
      <c r="J633" s="85"/>
      <c r="K633" s="85"/>
      <c r="L633" s="84"/>
      <c r="M633" s="85"/>
      <c r="N633" s="85"/>
      <c r="O633" s="84"/>
    </row>
    <row r="634" spans="2:15" thickBot="1" x14ac:dyDescent="0.25">
      <c r="B634" s="87"/>
      <c r="C634" s="85"/>
      <c r="D634" s="85"/>
      <c r="E634" s="85"/>
      <c r="F634" s="84"/>
      <c r="G634" s="84"/>
      <c r="H634" s="84"/>
      <c r="I634" s="84"/>
      <c r="J634" s="85"/>
      <c r="K634" s="85"/>
      <c r="L634" s="84"/>
      <c r="M634" s="85"/>
      <c r="N634" s="85"/>
      <c r="O634" s="84"/>
    </row>
    <row r="635" spans="2:15" thickBot="1" x14ac:dyDescent="0.25">
      <c r="B635" s="87"/>
      <c r="C635" s="85"/>
      <c r="D635" s="85"/>
      <c r="E635" s="85"/>
      <c r="F635" s="84"/>
      <c r="G635" s="84"/>
      <c r="H635" s="84"/>
      <c r="I635" s="84"/>
      <c r="J635" s="85"/>
      <c r="K635" s="85"/>
      <c r="L635" s="84"/>
      <c r="M635" s="85"/>
      <c r="N635" s="85"/>
      <c r="O635" s="84"/>
    </row>
    <row r="636" spans="2:15" thickBot="1" x14ac:dyDescent="0.25">
      <c r="B636" s="87"/>
      <c r="C636" s="85"/>
      <c r="D636" s="85"/>
      <c r="E636" s="85"/>
      <c r="F636" s="84"/>
      <c r="G636" s="84"/>
      <c r="H636" s="84"/>
      <c r="I636" s="84"/>
      <c r="J636" s="85"/>
      <c r="K636" s="85"/>
      <c r="L636" s="84"/>
      <c r="M636" s="85"/>
      <c r="N636" s="85"/>
      <c r="O636" s="84"/>
    </row>
    <row r="637" spans="2:15" thickBot="1" x14ac:dyDescent="0.25">
      <c r="B637" s="87"/>
      <c r="C637" s="85"/>
      <c r="D637" s="85"/>
      <c r="E637" s="85"/>
      <c r="F637" s="84"/>
      <c r="G637" s="84"/>
      <c r="H637" s="84"/>
      <c r="I637" s="84"/>
      <c r="J637" s="85"/>
      <c r="K637" s="85"/>
      <c r="L637" s="84"/>
      <c r="M637" s="85"/>
      <c r="N637" s="85"/>
      <c r="O637" s="84"/>
    </row>
    <row r="638" spans="2:15" thickBot="1" x14ac:dyDescent="0.25">
      <c r="B638" s="87"/>
      <c r="C638" s="85"/>
      <c r="D638" s="85"/>
      <c r="E638" s="85"/>
      <c r="F638" s="84"/>
      <c r="G638" s="84"/>
      <c r="H638" s="84"/>
      <c r="I638" s="84"/>
      <c r="J638" s="85"/>
      <c r="K638" s="85"/>
      <c r="L638" s="84"/>
      <c r="M638" s="85"/>
      <c r="N638" s="85"/>
      <c r="O638" s="84"/>
    </row>
    <row r="639" spans="2:15" thickBot="1" x14ac:dyDescent="0.25">
      <c r="B639" s="87"/>
      <c r="C639" s="85"/>
      <c r="D639" s="85"/>
      <c r="E639" s="85"/>
      <c r="F639" s="84"/>
      <c r="G639" s="84"/>
      <c r="H639" s="84"/>
      <c r="I639" s="84"/>
      <c r="J639" s="85"/>
      <c r="K639" s="85"/>
      <c r="L639" s="84"/>
      <c r="M639" s="85"/>
      <c r="N639" s="85"/>
      <c r="O639" s="84"/>
    </row>
    <row r="640" spans="2:15" thickBot="1" x14ac:dyDescent="0.25">
      <c r="B640" s="87"/>
      <c r="C640" s="85"/>
      <c r="D640" s="85"/>
      <c r="E640" s="85"/>
      <c r="F640" s="84"/>
      <c r="G640" s="84"/>
      <c r="H640" s="84"/>
      <c r="I640" s="84"/>
      <c r="J640" s="85"/>
      <c r="K640" s="85"/>
      <c r="L640" s="84"/>
      <c r="M640" s="85"/>
      <c r="N640" s="85"/>
      <c r="O640" s="84"/>
    </row>
    <row r="641" spans="2:15" thickBot="1" x14ac:dyDescent="0.25">
      <c r="B641" s="87"/>
      <c r="C641" s="85"/>
      <c r="D641" s="85"/>
      <c r="E641" s="85"/>
      <c r="F641" s="84"/>
      <c r="G641" s="84"/>
      <c r="H641" s="84"/>
      <c r="I641" s="84"/>
      <c r="J641" s="85"/>
      <c r="K641" s="85"/>
      <c r="L641" s="84"/>
      <c r="M641" s="85"/>
      <c r="N641" s="85"/>
      <c r="O641" s="84"/>
    </row>
    <row r="642" spans="2:15" thickBot="1" x14ac:dyDescent="0.25">
      <c r="B642" s="87"/>
      <c r="C642" s="85"/>
      <c r="D642" s="85"/>
      <c r="E642" s="85"/>
      <c r="F642" s="84"/>
      <c r="G642" s="84"/>
      <c r="H642" s="84"/>
      <c r="I642" s="84"/>
      <c r="J642" s="85"/>
      <c r="K642" s="85"/>
      <c r="L642" s="84"/>
      <c r="M642" s="85"/>
      <c r="N642" s="85"/>
      <c r="O642" s="84"/>
    </row>
    <row r="643" spans="2:15" thickBot="1" x14ac:dyDescent="0.25">
      <c r="B643" s="87"/>
      <c r="C643" s="85"/>
      <c r="D643" s="85"/>
      <c r="E643" s="85"/>
      <c r="F643" s="84"/>
      <c r="G643" s="84"/>
      <c r="H643" s="84"/>
      <c r="I643" s="84"/>
      <c r="J643" s="85"/>
      <c r="K643" s="85"/>
      <c r="L643" s="84"/>
      <c r="M643" s="85"/>
      <c r="N643" s="85"/>
      <c r="O643" s="84"/>
    </row>
    <row r="644" spans="2:15" thickBot="1" x14ac:dyDescent="0.25">
      <c r="B644" s="87"/>
      <c r="C644" s="85"/>
      <c r="D644" s="85"/>
      <c r="E644" s="85"/>
      <c r="F644" s="84"/>
      <c r="G644" s="84"/>
      <c r="H644" s="84"/>
      <c r="I644" s="84"/>
      <c r="J644" s="85"/>
      <c r="K644" s="85"/>
      <c r="L644" s="84"/>
      <c r="M644" s="85"/>
      <c r="N644" s="85"/>
      <c r="O644" s="84"/>
    </row>
    <row r="645" spans="2:15" thickBot="1" x14ac:dyDescent="0.25">
      <c r="B645" s="87"/>
      <c r="C645" s="85"/>
      <c r="D645" s="85"/>
      <c r="E645" s="85"/>
      <c r="F645" s="84"/>
      <c r="G645" s="84"/>
      <c r="H645" s="84"/>
      <c r="I645" s="84"/>
      <c r="J645" s="85"/>
      <c r="K645" s="85"/>
      <c r="L645" s="84"/>
      <c r="M645" s="85"/>
      <c r="N645" s="85"/>
      <c r="O645" s="84"/>
    </row>
    <row r="646" spans="2:15" thickBot="1" x14ac:dyDescent="0.25">
      <c r="B646" s="87"/>
      <c r="C646" s="85"/>
      <c r="D646" s="85"/>
      <c r="E646" s="85"/>
      <c r="F646" s="84"/>
      <c r="G646" s="84"/>
      <c r="H646" s="84"/>
      <c r="I646" s="84"/>
      <c r="J646" s="85"/>
      <c r="K646" s="85"/>
      <c r="L646" s="84"/>
      <c r="M646" s="85"/>
      <c r="N646" s="85"/>
      <c r="O646" s="84"/>
    </row>
    <row r="647" spans="2:15" thickBot="1" x14ac:dyDescent="0.25">
      <c r="B647" s="87"/>
      <c r="C647" s="85"/>
      <c r="D647" s="85"/>
      <c r="E647" s="85"/>
      <c r="F647" s="84"/>
      <c r="G647" s="84"/>
      <c r="H647" s="84"/>
      <c r="I647" s="84"/>
      <c r="J647" s="85"/>
      <c r="K647" s="85"/>
      <c r="L647" s="84"/>
      <c r="M647" s="85"/>
      <c r="N647" s="85"/>
      <c r="O647" s="84"/>
    </row>
    <row r="648" spans="2:15" thickBot="1" x14ac:dyDescent="0.25">
      <c r="B648" s="87"/>
      <c r="C648" s="85"/>
      <c r="D648" s="85"/>
      <c r="E648" s="85"/>
      <c r="F648" s="84"/>
      <c r="G648" s="84"/>
      <c r="H648" s="84"/>
      <c r="I648" s="84"/>
      <c r="J648" s="85"/>
      <c r="K648" s="85"/>
      <c r="L648" s="84"/>
      <c r="M648" s="85"/>
      <c r="N648" s="85"/>
      <c r="O648" s="84"/>
    </row>
    <row r="649" spans="2:15" thickBot="1" x14ac:dyDescent="0.25">
      <c r="B649" s="87"/>
      <c r="C649" s="85"/>
      <c r="D649" s="85"/>
      <c r="E649" s="85"/>
      <c r="F649" s="84"/>
      <c r="G649" s="84"/>
      <c r="H649" s="84"/>
      <c r="I649" s="84"/>
      <c r="J649" s="85"/>
      <c r="K649" s="85"/>
      <c r="L649" s="84"/>
      <c r="M649" s="85"/>
      <c r="N649" s="85"/>
      <c r="O649" s="84"/>
    </row>
    <row r="650" spans="2:15" thickBot="1" x14ac:dyDescent="0.25">
      <c r="B650" s="87"/>
      <c r="C650" s="85"/>
      <c r="D650" s="85"/>
      <c r="E650" s="85"/>
      <c r="F650" s="84"/>
      <c r="G650" s="84"/>
      <c r="H650" s="84"/>
      <c r="I650" s="84"/>
      <c r="J650" s="85"/>
      <c r="K650" s="85"/>
      <c r="L650" s="84"/>
      <c r="M650" s="85"/>
      <c r="N650" s="85"/>
      <c r="O650" s="84"/>
    </row>
    <row r="651" spans="2:15" thickBot="1" x14ac:dyDescent="0.25">
      <c r="B651" s="87"/>
      <c r="C651" s="85"/>
      <c r="D651" s="85"/>
      <c r="E651" s="85"/>
      <c r="F651" s="84"/>
      <c r="G651" s="84"/>
      <c r="H651" s="84"/>
      <c r="I651" s="84"/>
      <c r="J651" s="85"/>
      <c r="K651" s="85"/>
      <c r="L651" s="84"/>
      <c r="M651" s="85"/>
      <c r="N651" s="85"/>
      <c r="O651" s="84"/>
    </row>
    <row r="652" spans="2:15" thickBot="1" x14ac:dyDescent="0.25">
      <c r="B652" s="87"/>
      <c r="C652" s="85"/>
      <c r="D652" s="85"/>
      <c r="E652" s="85"/>
      <c r="F652" s="84"/>
      <c r="G652" s="84"/>
      <c r="H652" s="84"/>
      <c r="I652" s="84"/>
      <c r="J652" s="85"/>
      <c r="K652" s="85"/>
      <c r="L652" s="84"/>
      <c r="M652" s="85"/>
      <c r="N652" s="85"/>
      <c r="O652" s="84"/>
    </row>
    <row r="653" spans="2:15" thickBot="1" x14ac:dyDescent="0.25">
      <c r="B653" s="87"/>
      <c r="C653" s="85"/>
      <c r="D653" s="85"/>
      <c r="E653" s="85"/>
      <c r="F653" s="84"/>
      <c r="G653" s="84"/>
      <c r="H653" s="84"/>
      <c r="I653" s="84"/>
      <c r="J653" s="85"/>
      <c r="K653" s="85"/>
      <c r="L653" s="84"/>
      <c r="M653" s="85"/>
      <c r="N653" s="85"/>
      <c r="O653" s="84"/>
    </row>
    <row r="654" spans="2:15" thickBot="1" x14ac:dyDescent="0.25">
      <c r="B654" s="87"/>
      <c r="C654" s="85"/>
      <c r="D654" s="85"/>
      <c r="E654" s="85"/>
      <c r="F654" s="84"/>
      <c r="G654" s="84"/>
      <c r="H654" s="84"/>
      <c r="I654" s="84"/>
      <c r="J654" s="85"/>
      <c r="K654" s="85"/>
      <c r="L654" s="84"/>
      <c r="M654" s="85"/>
      <c r="N654" s="85"/>
      <c r="O654" s="84"/>
    </row>
    <row r="655" spans="2:15" thickBot="1" x14ac:dyDescent="0.25">
      <c r="B655" s="87"/>
      <c r="C655" s="85"/>
      <c r="D655" s="85"/>
      <c r="E655" s="85"/>
      <c r="F655" s="84"/>
      <c r="G655" s="84"/>
      <c r="H655" s="84"/>
      <c r="I655" s="84"/>
      <c r="J655" s="85"/>
      <c r="K655" s="85"/>
      <c r="L655" s="84"/>
      <c r="M655" s="85"/>
      <c r="N655" s="85"/>
      <c r="O655" s="84"/>
    </row>
    <row r="656" spans="2:15" thickBot="1" x14ac:dyDescent="0.25">
      <c r="B656" s="87"/>
      <c r="C656" s="85"/>
      <c r="D656" s="85"/>
      <c r="E656" s="85"/>
      <c r="F656" s="84"/>
      <c r="G656" s="84"/>
      <c r="H656" s="84"/>
      <c r="I656" s="84"/>
      <c r="J656" s="85"/>
      <c r="K656" s="85"/>
      <c r="L656" s="84"/>
      <c r="M656" s="85"/>
      <c r="N656" s="85"/>
      <c r="O656" s="84"/>
    </row>
    <row r="657" spans="2:15" thickBot="1" x14ac:dyDescent="0.25">
      <c r="B657" s="87"/>
      <c r="C657" s="85"/>
      <c r="D657" s="85"/>
      <c r="E657" s="85"/>
      <c r="F657" s="84"/>
      <c r="G657" s="84"/>
      <c r="H657" s="84"/>
      <c r="I657" s="84"/>
      <c r="J657" s="85"/>
      <c r="K657" s="85"/>
      <c r="L657" s="84"/>
      <c r="M657" s="85"/>
      <c r="N657" s="85"/>
      <c r="O657" s="84"/>
    </row>
    <row r="658" spans="2:15" thickBot="1" x14ac:dyDescent="0.25">
      <c r="B658" s="87"/>
      <c r="C658" s="85"/>
      <c r="D658" s="85"/>
      <c r="E658" s="85"/>
      <c r="F658" s="84"/>
      <c r="G658" s="84"/>
      <c r="H658" s="84"/>
      <c r="I658" s="84"/>
      <c r="J658" s="85"/>
      <c r="K658" s="85"/>
      <c r="L658" s="84"/>
      <c r="M658" s="85"/>
      <c r="N658" s="85"/>
      <c r="O658" s="84"/>
    </row>
    <row r="659" spans="2:15" thickBot="1" x14ac:dyDescent="0.25">
      <c r="B659" s="87"/>
      <c r="C659" s="85"/>
      <c r="D659" s="85"/>
      <c r="E659" s="85"/>
      <c r="F659" s="84"/>
      <c r="G659" s="84"/>
      <c r="H659" s="84"/>
      <c r="I659" s="84"/>
      <c r="J659" s="85"/>
      <c r="K659" s="85"/>
      <c r="L659" s="84"/>
      <c r="M659" s="85"/>
      <c r="N659" s="85"/>
      <c r="O659" s="84"/>
    </row>
    <row r="660" spans="2:15" thickBot="1" x14ac:dyDescent="0.25">
      <c r="B660" s="87"/>
      <c r="C660" s="85"/>
      <c r="D660" s="85"/>
      <c r="E660" s="85"/>
      <c r="F660" s="84"/>
      <c r="G660" s="84"/>
      <c r="H660" s="84"/>
      <c r="I660" s="84"/>
      <c r="J660" s="85"/>
      <c r="K660" s="85"/>
      <c r="L660" s="84"/>
      <c r="M660" s="85"/>
      <c r="N660" s="85"/>
      <c r="O660" s="84"/>
    </row>
    <row r="661" spans="2:15" thickBot="1" x14ac:dyDescent="0.25">
      <c r="B661" s="87"/>
      <c r="C661" s="85"/>
      <c r="D661" s="85"/>
      <c r="E661" s="85"/>
      <c r="F661" s="84"/>
      <c r="G661" s="84"/>
      <c r="H661" s="84"/>
      <c r="I661" s="84"/>
      <c r="J661" s="85"/>
      <c r="K661" s="85"/>
      <c r="L661" s="84"/>
      <c r="M661" s="85"/>
      <c r="N661" s="85"/>
      <c r="O661" s="84"/>
    </row>
    <row r="662" spans="2:15" thickBot="1" x14ac:dyDescent="0.25">
      <c r="B662" s="87"/>
      <c r="C662" s="85"/>
      <c r="D662" s="85"/>
      <c r="E662" s="85"/>
      <c r="F662" s="84"/>
      <c r="G662" s="84"/>
      <c r="H662" s="84"/>
      <c r="I662" s="84"/>
      <c r="J662" s="85"/>
      <c r="K662" s="85"/>
      <c r="L662" s="84"/>
      <c r="M662" s="85"/>
      <c r="N662" s="85"/>
      <c r="O662" s="84"/>
    </row>
    <row r="663" spans="2:15" thickBot="1" x14ac:dyDescent="0.25">
      <c r="B663" s="87"/>
      <c r="C663" s="85"/>
      <c r="D663" s="85"/>
      <c r="E663" s="85"/>
      <c r="F663" s="84"/>
      <c r="G663" s="84"/>
      <c r="H663" s="84"/>
      <c r="I663" s="84"/>
      <c r="J663" s="85"/>
      <c r="K663" s="85"/>
      <c r="L663" s="84"/>
      <c r="M663" s="85"/>
      <c r="N663" s="85"/>
      <c r="O663" s="84"/>
    </row>
    <row r="664" spans="2:15" thickBot="1" x14ac:dyDescent="0.25">
      <c r="B664" s="87"/>
      <c r="C664" s="85"/>
      <c r="D664" s="85"/>
      <c r="E664" s="85"/>
      <c r="F664" s="84"/>
      <c r="G664" s="84"/>
      <c r="H664" s="84"/>
      <c r="I664" s="84"/>
      <c r="J664" s="85"/>
      <c r="K664" s="85"/>
      <c r="L664" s="84"/>
      <c r="M664" s="85"/>
      <c r="N664" s="85"/>
      <c r="O664" s="84"/>
    </row>
    <row r="665" spans="2:15" thickBot="1" x14ac:dyDescent="0.25">
      <c r="B665" s="87"/>
      <c r="C665" s="85"/>
      <c r="D665" s="85"/>
      <c r="E665" s="85"/>
      <c r="F665" s="84"/>
      <c r="G665" s="84"/>
      <c r="H665" s="84"/>
      <c r="I665" s="84"/>
      <c r="J665" s="85"/>
      <c r="K665" s="85"/>
      <c r="L665" s="84"/>
      <c r="M665" s="85"/>
      <c r="N665" s="85"/>
      <c r="O665" s="84"/>
    </row>
    <row r="666" spans="2:15" thickBot="1" x14ac:dyDescent="0.25">
      <c r="B666" s="87"/>
      <c r="C666" s="85"/>
      <c r="D666" s="85"/>
      <c r="E666" s="85"/>
      <c r="F666" s="84"/>
      <c r="G666" s="84"/>
      <c r="H666" s="84"/>
      <c r="I666" s="84"/>
      <c r="J666" s="85"/>
      <c r="K666" s="85"/>
      <c r="L666" s="84"/>
      <c r="M666" s="85"/>
      <c r="N666" s="85"/>
      <c r="O666" s="84"/>
    </row>
    <row r="667" spans="2:15" thickBot="1" x14ac:dyDescent="0.25">
      <c r="B667" s="87"/>
      <c r="C667" s="85"/>
      <c r="D667" s="85"/>
      <c r="E667" s="85"/>
      <c r="F667" s="84"/>
      <c r="G667" s="84"/>
      <c r="H667" s="84"/>
      <c r="I667" s="84"/>
      <c r="J667" s="85"/>
      <c r="K667" s="85"/>
      <c r="L667" s="84"/>
      <c r="M667" s="85"/>
      <c r="N667" s="85"/>
      <c r="O667" s="84"/>
    </row>
    <row r="668" spans="2:15" thickBot="1" x14ac:dyDescent="0.25">
      <c r="B668" s="87"/>
      <c r="C668" s="85"/>
      <c r="D668" s="85"/>
      <c r="E668" s="85"/>
      <c r="F668" s="84"/>
      <c r="G668" s="84"/>
      <c r="H668" s="84"/>
      <c r="I668" s="84"/>
      <c r="J668" s="85"/>
      <c r="K668" s="85"/>
      <c r="L668" s="84"/>
      <c r="M668" s="85"/>
      <c r="N668" s="85"/>
      <c r="O668" s="84"/>
    </row>
    <row r="669" spans="2:15" thickBot="1" x14ac:dyDescent="0.25">
      <c r="B669" s="87"/>
      <c r="C669" s="85"/>
      <c r="D669" s="85"/>
      <c r="E669" s="85"/>
      <c r="F669" s="84"/>
      <c r="G669" s="84"/>
      <c r="H669" s="84"/>
      <c r="I669" s="84"/>
      <c r="J669" s="85"/>
      <c r="K669" s="85"/>
      <c r="L669" s="84"/>
      <c r="M669" s="85"/>
      <c r="N669" s="85"/>
      <c r="O669" s="84"/>
    </row>
    <row r="670" spans="2:15" thickBot="1" x14ac:dyDescent="0.25">
      <c r="B670" s="87"/>
      <c r="C670" s="85"/>
      <c r="D670" s="85"/>
      <c r="E670" s="85"/>
      <c r="F670" s="84"/>
      <c r="G670" s="84"/>
      <c r="H670" s="84"/>
      <c r="I670" s="84"/>
      <c r="J670" s="85"/>
      <c r="K670" s="85"/>
      <c r="L670" s="84"/>
      <c r="M670" s="85"/>
      <c r="N670" s="85"/>
      <c r="O670" s="84"/>
    </row>
    <row r="671" spans="2:15" thickBot="1" x14ac:dyDescent="0.25">
      <c r="B671" s="87"/>
      <c r="C671" s="85"/>
      <c r="D671" s="85"/>
      <c r="E671" s="85"/>
      <c r="F671" s="84"/>
      <c r="G671" s="84"/>
      <c r="H671" s="84"/>
      <c r="I671" s="84"/>
      <c r="J671" s="85"/>
      <c r="K671" s="85"/>
      <c r="L671" s="84"/>
      <c r="M671" s="85"/>
      <c r="N671" s="85"/>
      <c r="O671" s="84"/>
    </row>
    <row r="672" spans="2:15" thickBot="1" x14ac:dyDescent="0.25">
      <c r="B672" s="87"/>
      <c r="C672" s="85"/>
      <c r="D672" s="85"/>
      <c r="E672" s="85"/>
      <c r="F672" s="84"/>
      <c r="G672" s="84"/>
      <c r="H672" s="84"/>
      <c r="I672" s="84"/>
      <c r="J672" s="85"/>
      <c r="K672" s="85"/>
      <c r="L672" s="84"/>
      <c r="M672" s="85"/>
      <c r="N672" s="85"/>
      <c r="O672" s="84"/>
    </row>
    <row r="673" spans="2:15" thickBot="1" x14ac:dyDescent="0.25">
      <c r="B673" s="87"/>
      <c r="C673" s="85"/>
      <c r="D673" s="85"/>
      <c r="E673" s="85"/>
      <c r="F673" s="84"/>
      <c r="G673" s="84"/>
      <c r="H673" s="84"/>
      <c r="I673" s="84"/>
      <c r="J673" s="85"/>
      <c r="K673" s="85"/>
      <c r="L673" s="84"/>
      <c r="M673" s="85"/>
      <c r="N673" s="85"/>
      <c r="O673" s="84"/>
    </row>
    <row r="674" spans="2:15" thickBot="1" x14ac:dyDescent="0.25">
      <c r="B674" s="87"/>
      <c r="C674" s="85"/>
      <c r="D674" s="85"/>
      <c r="E674" s="85"/>
      <c r="F674" s="84"/>
      <c r="G674" s="84"/>
      <c r="H674" s="84"/>
      <c r="I674" s="84"/>
      <c r="J674" s="85"/>
      <c r="K674" s="85"/>
      <c r="L674" s="84"/>
      <c r="M674" s="85"/>
      <c r="N674" s="85"/>
      <c r="O674" s="84"/>
    </row>
    <row r="675" spans="2:15" thickBot="1" x14ac:dyDescent="0.25">
      <c r="B675" s="87"/>
      <c r="C675" s="85"/>
      <c r="D675" s="85"/>
      <c r="E675" s="85"/>
      <c r="F675" s="84"/>
      <c r="G675" s="84"/>
      <c r="H675" s="84"/>
      <c r="I675" s="84"/>
      <c r="J675" s="85"/>
      <c r="K675" s="85"/>
      <c r="L675" s="84"/>
      <c r="M675" s="85"/>
      <c r="N675" s="85"/>
      <c r="O675" s="84"/>
    </row>
    <row r="676" spans="2:15" thickBot="1" x14ac:dyDescent="0.25">
      <c r="B676" s="87"/>
      <c r="C676" s="85"/>
      <c r="D676" s="85"/>
      <c r="E676" s="85"/>
      <c r="F676" s="84"/>
      <c r="G676" s="84"/>
      <c r="H676" s="84"/>
      <c r="I676" s="84"/>
      <c r="J676" s="85"/>
      <c r="K676" s="85"/>
      <c r="L676" s="84"/>
      <c r="M676" s="85"/>
      <c r="N676" s="85"/>
      <c r="O676" s="84"/>
    </row>
    <row r="677" spans="2:15" thickBot="1" x14ac:dyDescent="0.25">
      <c r="B677" s="87"/>
      <c r="C677" s="85"/>
      <c r="D677" s="85"/>
      <c r="E677" s="85"/>
      <c r="F677" s="84"/>
      <c r="G677" s="84"/>
      <c r="H677" s="84"/>
      <c r="I677" s="84"/>
      <c r="J677" s="85"/>
      <c r="K677" s="85"/>
      <c r="L677" s="84"/>
      <c r="M677" s="85"/>
      <c r="N677" s="85"/>
      <c r="O677" s="84"/>
    </row>
    <row r="678" spans="2:15" thickBot="1" x14ac:dyDescent="0.25">
      <c r="B678" s="87"/>
      <c r="C678" s="85"/>
      <c r="D678" s="85"/>
      <c r="E678" s="85"/>
      <c r="F678" s="84"/>
      <c r="G678" s="84"/>
      <c r="H678" s="84"/>
      <c r="I678" s="84"/>
      <c r="J678" s="85"/>
      <c r="K678" s="85"/>
      <c r="L678" s="84"/>
      <c r="M678" s="85"/>
      <c r="N678" s="85"/>
      <c r="O678" s="84"/>
    </row>
    <row r="679" spans="2:15" thickBot="1" x14ac:dyDescent="0.25">
      <c r="B679" s="87"/>
      <c r="C679" s="85"/>
      <c r="D679" s="85"/>
      <c r="E679" s="85"/>
      <c r="F679" s="84"/>
      <c r="G679" s="84"/>
      <c r="H679" s="84"/>
      <c r="I679" s="84"/>
      <c r="J679" s="85"/>
      <c r="K679" s="85"/>
      <c r="L679" s="84"/>
      <c r="M679" s="85"/>
      <c r="N679" s="85"/>
      <c r="O679" s="84"/>
    </row>
    <row r="680" spans="2:15" thickBot="1" x14ac:dyDescent="0.25">
      <c r="B680" s="87"/>
      <c r="C680" s="85"/>
      <c r="D680" s="85"/>
      <c r="E680" s="85"/>
      <c r="F680" s="84"/>
      <c r="G680" s="84"/>
      <c r="H680" s="84"/>
      <c r="I680" s="84"/>
      <c r="J680" s="85"/>
      <c r="K680" s="85"/>
      <c r="L680" s="84"/>
      <c r="M680" s="85"/>
      <c r="N680" s="85"/>
      <c r="O680" s="84"/>
    </row>
    <row r="681" spans="2:15" thickBot="1" x14ac:dyDescent="0.25">
      <c r="B681" s="87"/>
      <c r="C681" s="85"/>
      <c r="D681" s="85"/>
      <c r="E681" s="85"/>
      <c r="F681" s="84"/>
      <c r="G681" s="84"/>
      <c r="H681" s="84"/>
      <c r="I681" s="84"/>
      <c r="J681" s="85"/>
      <c r="K681" s="85"/>
      <c r="L681" s="84"/>
      <c r="M681" s="85"/>
      <c r="N681" s="85"/>
      <c r="O681" s="84"/>
    </row>
    <row r="682" spans="2:15" thickBot="1" x14ac:dyDescent="0.25">
      <c r="B682" s="87"/>
      <c r="C682" s="85"/>
      <c r="D682" s="85"/>
      <c r="E682" s="85"/>
      <c r="F682" s="84"/>
      <c r="G682" s="84"/>
      <c r="H682" s="84"/>
      <c r="I682" s="84"/>
      <c r="J682" s="85"/>
      <c r="K682" s="85"/>
      <c r="L682" s="84"/>
      <c r="M682" s="85"/>
      <c r="N682" s="85"/>
      <c r="O682" s="84"/>
    </row>
    <row r="683" spans="2:15" thickBot="1" x14ac:dyDescent="0.25">
      <c r="B683" s="87"/>
      <c r="C683" s="85"/>
      <c r="D683" s="85"/>
      <c r="E683" s="85"/>
      <c r="F683" s="84"/>
      <c r="G683" s="84"/>
      <c r="H683" s="84"/>
      <c r="I683" s="84"/>
      <c r="J683" s="85"/>
      <c r="K683" s="85"/>
      <c r="L683" s="84"/>
      <c r="M683" s="85"/>
      <c r="N683" s="85"/>
      <c r="O683" s="84"/>
    </row>
    <row r="684" spans="2:15" thickBot="1" x14ac:dyDescent="0.25">
      <c r="B684" s="87"/>
      <c r="C684" s="85"/>
      <c r="D684" s="85"/>
      <c r="E684" s="85"/>
      <c r="F684" s="84"/>
      <c r="G684" s="84"/>
      <c r="H684" s="84"/>
      <c r="I684" s="84"/>
      <c r="J684" s="85"/>
      <c r="K684" s="85"/>
      <c r="L684" s="84"/>
      <c r="M684" s="85"/>
      <c r="N684" s="85"/>
      <c r="O684" s="84"/>
    </row>
    <row r="685" spans="2:15" thickBot="1" x14ac:dyDescent="0.25">
      <c r="B685" s="87"/>
      <c r="C685" s="85"/>
      <c r="D685" s="85"/>
      <c r="E685" s="85"/>
      <c r="F685" s="84"/>
      <c r="G685" s="84"/>
      <c r="H685" s="84"/>
      <c r="I685" s="84"/>
      <c r="J685" s="85"/>
      <c r="K685" s="85"/>
      <c r="L685" s="84"/>
      <c r="M685" s="85"/>
      <c r="N685" s="85"/>
      <c r="O685" s="84"/>
    </row>
    <row r="686" spans="2:15" thickBot="1" x14ac:dyDescent="0.25">
      <c r="B686" s="87"/>
      <c r="C686" s="85"/>
      <c r="D686" s="85"/>
      <c r="E686" s="85"/>
      <c r="F686" s="84"/>
      <c r="G686" s="84"/>
      <c r="H686" s="84"/>
      <c r="I686" s="84"/>
      <c r="J686" s="85"/>
      <c r="K686" s="85"/>
      <c r="L686" s="84"/>
      <c r="M686" s="85"/>
      <c r="N686" s="85"/>
      <c r="O686" s="84"/>
    </row>
    <row r="687" spans="2:15" thickBot="1" x14ac:dyDescent="0.25">
      <c r="B687" s="87"/>
      <c r="C687" s="85"/>
      <c r="D687" s="85"/>
      <c r="E687" s="85"/>
      <c r="F687" s="84"/>
      <c r="G687" s="84"/>
      <c r="H687" s="84"/>
      <c r="I687" s="84"/>
      <c r="J687" s="85"/>
      <c r="K687" s="85"/>
      <c r="L687" s="84"/>
      <c r="M687" s="85"/>
      <c r="N687" s="85"/>
      <c r="O687" s="84"/>
    </row>
    <row r="688" spans="2:15" thickBot="1" x14ac:dyDescent="0.25">
      <c r="B688" s="87"/>
      <c r="C688" s="85"/>
      <c r="D688" s="85"/>
      <c r="E688" s="85"/>
      <c r="F688" s="84"/>
      <c r="G688" s="84"/>
      <c r="H688" s="84"/>
      <c r="I688" s="84"/>
      <c r="J688" s="85"/>
      <c r="K688" s="85"/>
      <c r="L688" s="84"/>
      <c r="M688" s="85"/>
      <c r="N688" s="85"/>
      <c r="O688" s="84"/>
    </row>
    <row r="689" spans="2:15" thickBot="1" x14ac:dyDescent="0.25">
      <c r="B689" s="87"/>
      <c r="C689" s="85"/>
      <c r="D689" s="85"/>
      <c r="E689" s="85"/>
      <c r="F689" s="84"/>
      <c r="G689" s="84"/>
      <c r="H689" s="84"/>
      <c r="I689" s="84"/>
      <c r="J689" s="85"/>
      <c r="K689" s="85"/>
      <c r="L689" s="84"/>
      <c r="M689" s="85"/>
      <c r="N689" s="85"/>
      <c r="O689" s="84"/>
    </row>
    <row r="690" spans="2:15" thickBot="1" x14ac:dyDescent="0.25">
      <c r="B690" s="87"/>
      <c r="C690" s="85"/>
      <c r="D690" s="85"/>
      <c r="E690" s="85"/>
      <c r="F690" s="84"/>
      <c r="G690" s="84"/>
      <c r="H690" s="84"/>
      <c r="I690" s="84"/>
      <c r="J690" s="85"/>
      <c r="K690" s="85"/>
      <c r="L690" s="84"/>
      <c r="M690" s="85"/>
      <c r="N690" s="85"/>
      <c r="O690" s="84"/>
    </row>
    <row r="691" spans="2:15" thickBot="1" x14ac:dyDescent="0.25">
      <c r="B691" s="87"/>
      <c r="C691" s="85"/>
      <c r="D691" s="85"/>
      <c r="E691" s="85"/>
      <c r="F691" s="84"/>
      <c r="G691" s="84"/>
      <c r="H691" s="84"/>
      <c r="I691" s="84"/>
      <c r="J691" s="85"/>
      <c r="K691" s="85"/>
      <c r="L691" s="84"/>
      <c r="M691" s="85"/>
      <c r="N691" s="85"/>
      <c r="O691" s="84"/>
    </row>
    <row r="692" spans="2:15" thickBot="1" x14ac:dyDescent="0.25">
      <c r="B692" s="87"/>
      <c r="C692" s="85"/>
      <c r="D692" s="85"/>
      <c r="E692" s="85"/>
      <c r="F692" s="84"/>
      <c r="G692" s="84"/>
      <c r="H692" s="84"/>
      <c r="I692" s="84"/>
      <c r="J692" s="85"/>
      <c r="K692" s="85"/>
      <c r="L692" s="84"/>
      <c r="M692" s="85"/>
      <c r="N692" s="85"/>
      <c r="O692" s="84"/>
    </row>
    <row r="693" spans="2:15" thickBot="1" x14ac:dyDescent="0.25">
      <c r="B693" s="87"/>
      <c r="C693" s="85"/>
      <c r="D693" s="85"/>
      <c r="E693" s="85"/>
      <c r="F693" s="84"/>
      <c r="G693" s="84"/>
      <c r="H693" s="84"/>
      <c r="I693" s="84"/>
      <c r="J693" s="85"/>
      <c r="K693" s="85"/>
      <c r="L693" s="84"/>
      <c r="M693" s="85"/>
      <c r="N693" s="85"/>
      <c r="O693" s="84"/>
    </row>
    <row r="694" spans="2:15" thickBot="1" x14ac:dyDescent="0.25">
      <c r="B694" s="87"/>
      <c r="C694" s="85"/>
      <c r="D694" s="85"/>
      <c r="E694" s="85"/>
      <c r="F694" s="84"/>
      <c r="G694" s="84"/>
      <c r="H694" s="84"/>
      <c r="I694" s="84"/>
      <c r="J694" s="85"/>
      <c r="K694" s="85"/>
      <c r="L694" s="84"/>
      <c r="M694" s="85"/>
      <c r="N694" s="85"/>
      <c r="O694" s="84"/>
    </row>
    <row r="695" spans="2:15" thickBot="1" x14ac:dyDescent="0.25">
      <c r="B695" s="87"/>
      <c r="C695" s="85"/>
      <c r="D695" s="85"/>
      <c r="E695" s="85"/>
      <c r="F695" s="84"/>
      <c r="G695" s="84"/>
      <c r="H695" s="84"/>
      <c r="I695" s="84"/>
      <c r="J695" s="85"/>
      <c r="K695" s="85"/>
      <c r="L695" s="84"/>
      <c r="M695" s="85"/>
      <c r="N695" s="85"/>
      <c r="O695" s="84"/>
    </row>
    <row r="696" spans="2:15" thickBot="1" x14ac:dyDescent="0.25">
      <c r="B696" s="87"/>
      <c r="C696" s="85"/>
      <c r="D696" s="85"/>
      <c r="E696" s="85"/>
      <c r="F696" s="84"/>
      <c r="G696" s="84"/>
      <c r="H696" s="84"/>
      <c r="I696" s="84"/>
      <c r="J696" s="85"/>
      <c r="K696" s="85"/>
      <c r="L696" s="84"/>
      <c r="M696" s="85"/>
      <c r="N696" s="85"/>
      <c r="O696" s="84"/>
    </row>
    <row r="697" spans="2:15" thickBot="1" x14ac:dyDescent="0.25">
      <c r="B697" s="87"/>
      <c r="C697" s="85"/>
      <c r="D697" s="85"/>
      <c r="E697" s="85"/>
      <c r="F697" s="84"/>
      <c r="G697" s="84"/>
      <c r="H697" s="84"/>
      <c r="I697" s="84"/>
      <c r="J697" s="85"/>
      <c r="K697" s="85"/>
      <c r="L697" s="84"/>
      <c r="M697" s="85"/>
      <c r="N697" s="85"/>
      <c r="O697" s="84"/>
    </row>
    <row r="698" spans="2:15" thickBot="1" x14ac:dyDescent="0.25">
      <c r="B698" s="87"/>
      <c r="C698" s="85"/>
      <c r="D698" s="85"/>
      <c r="E698" s="85"/>
      <c r="F698" s="84"/>
      <c r="G698" s="84"/>
      <c r="H698" s="84"/>
      <c r="I698" s="84"/>
      <c r="J698" s="85"/>
      <c r="K698" s="85"/>
      <c r="L698" s="84"/>
      <c r="M698" s="85"/>
      <c r="N698" s="85"/>
      <c r="O698" s="84"/>
    </row>
    <row r="699" spans="2:15" thickBot="1" x14ac:dyDescent="0.25">
      <c r="B699" s="87"/>
      <c r="C699" s="85"/>
      <c r="D699" s="85"/>
      <c r="E699" s="85"/>
      <c r="F699" s="84"/>
      <c r="G699" s="84"/>
      <c r="H699" s="84"/>
      <c r="I699" s="84"/>
      <c r="J699" s="85"/>
      <c r="K699" s="85"/>
      <c r="L699" s="84"/>
      <c r="M699" s="85"/>
      <c r="N699" s="85"/>
      <c r="O699" s="84"/>
    </row>
    <row r="700" spans="2:15" thickBot="1" x14ac:dyDescent="0.25">
      <c r="B700" s="87"/>
      <c r="C700" s="85"/>
      <c r="D700" s="85"/>
      <c r="E700" s="85"/>
      <c r="F700" s="84"/>
      <c r="G700" s="84"/>
      <c r="H700" s="84"/>
      <c r="I700" s="84"/>
      <c r="J700" s="85"/>
      <c r="K700" s="85"/>
      <c r="L700" s="84"/>
      <c r="M700" s="85"/>
      <c r="N700" s="85"/>
      <c r="O700" s="84"/>
    </row>
    <row r="701" spans="2:15" thickBot="1" x14ac:dyDescent="0.25">
      <c r="B701" s="87"/>
      <c r="C701" s="85"/>
      <c r="D701" s="85"/>
      <c r="E701" s="85"/>
      <c r="F701" s="84"/>
      <c r="G701" s="84"/>
      <c r="H701" s="84"/>
      <c r="I701" s="84"/>
      <c r="J701" s="85"/>
      <c r="K701" s="85"/>
      <c r="L701" s="84"/>
      <c r="M701" s="85"/>
      <c r="N701" s="85"/>
      <c r="O701" s="84"/>
    </row>
    <row r="702" spans="2:15" thickBot="1" x14ac:dyDescent="0.25">
      <c r="B702" s="87"/>
      <c r="C702" s="85"/>
      <c r="D702" s="85"/>
      <c r="E702" s="85"/>
      <c r="F702" s="84"/>
      <c r="G702" s="84"/>
      <c r="H702" s="84"/>
      <c r="I702" s="84"/>
      <c r="J702" s="85"/>
      <c r="K702" s="85"/>
      <c r="L702" s="84"/>
      <c r="M702" s="85"/>
      <c r="N702" s="85"/>
      <c r="O702" s="84"/>
    </row>
    <row r="703" spans="2:15" thickBot="1" x14ac:dyDescent="0.25">
      <c r="B703" s="87"/>
      <c r="C703" s="85"/>
      <c r="D703" s="85"/>
      <c r="E703" s="85"/>
      <c r="F703" s="84"/>
      <c r="G703" s="84"/>
      <c r="H703" s="84"/>
      <c r="I703" s="84"/>
      <c r="J703" s="85"/>
      <c r="K703" s="85"/>
      <c r="L703" s="84"/>
      <c r="M703" s="85"/>
      <c r="N703" s="85"/>
      <c r="O703" s="84"/>
    </row>
    <row r="704" spans="2:15" thickBot="1" x14ac:dyDescent="0.25">
      <c r="B704" s="87"/>
      <c r="C704" s="85"/>
      <c r="D704" s="85"/>
      <c r="E704" s="85"/>
      <c r="F704" s="84"/>
      <c r="G704" s="84"/>
      <c r="H704" s="84"/>
      <c r="I704" s="84"/>
      <c r="J704" s="85"/>
      <c r="K704" s="85"/>
      <c r="L704" s="84"/>
      <c r="M704" s="85"/>
      <c r="N704" s="85"/>
      <c r="O704" s="84"/>
    </row>
    <row r="705" spans="2:15" thickBot="1" x14ac:dyDescent="0.25">
      <c r="B705" s="87"/>
      <c r="C705" s="85"/>
      <c r="D705" s="85"/>
      <c r="E705" s="85"/>
      <c r="F705" s="84"/>
      <c r="G705" s="84"/>
      <c r="H705" s="84"/>
      <c r="I705" s="84"/>
      <c r="J705" s="85"/>
      <c r="K705" s="85"/>
      <c r="L705" s="84"/>
      <c r="M705" s="85"/>
      <c r="N705" s="85"/>
      <c r="O705" s="84"/>
    </row>
    <row r="706" spans="2:15" thickBot="1" x14ac:dyDescent="0.25">
      <c r="B706" s="87"/>
      <c r="C706" s="85"/>
      <c r="D706" s="85"/>
      <c r="E706" s="85"/>
      <c r="F706" s="84"/>
      <c r="G706" s="84"/>
      <c r="H706" s="84"/>
      <c r="I706" s="84"/>
      <c r="J706" s="85"/>
      <c r="K706" s="85"/>
      <c r="L706" s="84"/>
      <c r="M706" s="85"/>
      <c r="N706" s="85"/>
      <c r="O706" s="84"/>
    </row>
    <row r="707" spans="2:15" thickBot="1" x14ac:dyDescent="0.25">
      <c r="B707" s="87"/>
      <c r="C707" s="85"/>
      <c r="D707" s="85"/>
      <c r="E707" s="85"/>
      <c r="F707" s="84"/>
      <c r="G707" s="84"/>
      <c r="H707" s="84"/>
      <c r="I707" s="84"/>
      <c r="J707" s="85"/>
      <c r="K707" s="85"/>
      <c r="L707" s="84"/>
      <c r="M707" s="85"/>
      <c r="N707" s="85"/>
      <c r="O707" s="84"/>
    </row>
    <row r="708" spans="2:15" thickBot="1" x14ac:dyDescent="0.25">
      <c r="B708" s="87"/>
      <c r="C708" s="85"/>
      <c r="D708" s="85"/>
      <c r="E708" s="85"/>
      <c r="F708" s="84"/>
      <c r="G708" s="84"/>
      <c r="H708" s="84"/>
      <c r="I708" s="84"/>
      <c r="J708" s="85"/>
      <c r="K708" s="85"/>
      <c r="L708" s="84"/>
      <c r="M708" s="85"/>
      <c r="N708" s="85"/>
      <c r="O708" s="84"/>
    </row>
    <row r="709" spans="2:15" thickBot="1" x14ac:dyDescent="0.25">
      <c r="B709" s="87"/>
      <c r="C709" s="85"/>
      <c r="D709" s="85"/>
      <c r="E709" s="85"/>
      <c r="F709" s="84"/>
      <c r="G709" s="84"/>
      <c r="H709" s="84"/>
      <c r="I709" s="84"/>
      <c r="J709" s="85"/>
      <c r="K709" s="85"/>
      <c r="L709" s="84"/>
      <c r="M709" s="85"/>
      <c r="N709" s="85"/>
      <c r="O709" s="84"/>
    </row>
    <row r="710" spans="2:15" thickBot="1" x14ac:dyDescent="0.25">
      <c r="B710" s="87"/>
      <c r="C710" s="85"/>
      <c r="D710" s="85"/>
      <c r="E710" s="85"/>
      <c r="F710" s="84"/>
      <c r="G710" s="84"/>
      <c r="H710" s="84"/>
      <c r="I710" s="84"/>
      <c r="J710" s="85"/>
      <c r="K710" s="85"/>
      <c r="L710" s="84"/>
      <c r="M710" s="85"/>
      <c r="N710" s="85"/>
      <c r="O710" s="84"/>
    </row>
    <row r="711" spans="2:15" thickBot="1" x14ac:dyDescent="0.25">
      <c r="B711" s="87"/>
      <c r="C711" s="85"/>
      <c r="D711" s="85"/>
      <c r="E711" s="85"/>
      <c r="F711" s="84"/>
      <c r="G711" s="84"/>
      <c r="H711" s="84"/>
      <c r="I711" s="84"/>
      <c r="J711" s="85"/>
      <c r="K711" s="85"/>
      <c r="L711" s="84"/>
      <c r="M711" s="85"/>
      <c r="N711" s="85"/>
      <c r="O711" s="84"/>
    </row>
    <row r="712" spans="2:15" thickBot="1" x14ac:dyDescent="0.25">
      <c r="B712" s="87"/>
      <c r="C712" s="85"/>
      <c r="D712" s="85"/>
      <c r="E712" s="85"/>
      <c r="F712" s="84"/>
      <c r="G712" s="84"/>
      <c r="H712" s="84"/>
      <c r="I712" s="84"/>
      <c r="J712" s="85"/>
      <c r="K712" s="85"/>
      <c r="L712" s="84"/>
      <c r="M712" s="85"/>
      <c r="N712" s="85"/>
      <c r="O712" s="84"/>
    </row>
    <row r="713" spans="2:15" thickBot="1" x14ac:dyDescent="0.25">
      <c r="B713" s="87"/>
      <c r="C713" s="85"/>
      <c r="D713" s="85"/>
      <c r="E713" s="85"/>
      <c r="F713" s="84"/>
      <c r="G713" s="84"/>
      <c r="H713" s="84"/>
      <c r="I713" s="84"/>
      <c r="J713" s="85"/>
      <c r="K713" s="85"/>
      <c r="L713" s="84"/>
      <c r="M713" s="85"/>
      <c r="N713" s="85"/>
      <c r="O713" s="84"/>
    </row>
    <row r="714" spans="2:15" thickBot="1" x14ac:dyDescent="0.25">
      <c r="B714" s="87"/>
      <c r="C714" s="85"/>
      <c r="D714" s="85"/>
      <c r="E714" s="85"/>
      <c r="F714" s="84"/>
      <c r="G714" s="84"/>
      <c r="H714" s="84"/>
      <c r="I714" s="84"/>
      <c r="J714" s="85"/>
      <c r="K714" s="85"/>
      <c r="L714" s="84"/>
      <c r="M714" s="85"/>
      <c r="N714" s="85"/>
      <c r="O714" s="84"/>
    </row>
    <row r="715" spans="2:15" thickBot="1" x14ac:dyDescent="0.25">
      <c r="B715" s="87"/>
      <c r="C715" s="85"/>
      <c r="D715" s="85"/>
      <c r="E715" s="85"/>
      <c r="F715" s="84"/>
      <c r="G715" s="84"/>
      <c r="H715" s="84"/>
      <c r="I715" s="84"/>
      <c r="J715" s="85"/>
      <c r="K715" s="85"/>
      <c r="L715" s="84"/>
      <c r="M715" s="85"/>
      <c r="N715" s="85"/>
      <c r="O715" s="84"/>
    </row>
    <row r="716" spans="2:15" thickBot="1" x14ac:dyDescent="0.25">
      <c r="B716" s="87"/>
      <c r="C716" s="85"/>
      <c r="D716" s="85"/>
      <c r="E716" s="85"/>
      <c r="F716" s="84"/>
      <c r="G716" s="84"/>
      <c r="H716" s="84"/>
      <c r="I716" s="84"/>
      <c r="J716" s="85"/>
      <c r="K716" s="85"/>
      <c r="L716" s="84"/>
      <c r="M716" s="85"/>
      <c r="N716" s="85"/>
      <c r="O716" s="84"/>
    </row>
    <row r="717" spans="2:15" thickBot="1" x14ac:dyDescent="0.25">
      <c r="B717" s="87"/>
      <c r="C717" s="85"/>
      <c r="D717" s="85"/>
      <c r="E717" s="85"/>
      <c r="F717" s="84"/>
      <c r="G717" s="84"/>
      <c r="H717" s="84"/>
      <c r="I717" s="84"/>
      <c r="J717" s="85"/>
      <c r="K717" s="85"/>
      <c r="L717" s="84"/>
      <c r="M717" s="85"/>
      <c r="N717" s="85"/>
      <c r="O717" s="84"/>
    </row>
    <row r="718" spans="2:15" thickBot="1" x14ac:dyDescent="0.25">
      <c r="B718" s="87"/>
      <c r="C718" s="85"/>
      <c r="D718" s="85"/>
      <c r="E718" s="85"/>
      <c r="F718" s="84"/>
      <c r="G718" s="84"/>
      <c r="H718" s="84"/>
      <c r="I718" s="84"/>
      <c r="J718" s="85"/>
      <c r="K718" s="85"/>
      <c r="L718" s="84"/>
      <c r="M718" s="85"/>
      <c r="N718" s="85"/>
      <c r="O718" s="84"/>
    </row>
    <row r="719" spans="2:15" thickBot="1" x14ac:dyDescent="0.25">
      <c r="B719" s="87"/>
      <c r="C719" s="85"/>
      <c r="D719" s="85"/>
      <c r="E719" s="85"/>
      <c r="F719" s="84"/>
      <c r="G719" s="84"/>
      <c r="H719" s="84"/>
      <c r="I719" s="84"/>
      <c r="J719" s="85"/>
      <c r="K719" s="85"/>
      <c r="L719" s="84"/>
      <c r="M719" s="85"/>
      <c r="N719" s="85"/>
      <c r="O719" s="84"/>
    </row>
    <row r="720" spans="2:15" thickBot="1" x14ac:dyDescent="0.25">
      <c r="B720" s="87"/>
      <c r="C720" s="85"/>
      <c r="D720" s="85"/>
      <c r="E720" s="85"/>
      <c r="F720" s="84"/>
      <c r="G720" s="84"/>
      <c r="H720" s="84"/>
      <c r="I720" s="84"/>
      <c r="J720" s="85"/>
      <c r="K720" s="85"/>
      <c r="L720" s="84"/>
      <c r="M720" s="85"/>
      <c r="N720" s="85"/>
      <c r="O720" s="84"/>
    </row>
    <row r="721" spans="2:15" thickBot="1" x14ac:dyDescent="0.25">
      <c r="B721" s="87"/>
      <c r="C721" s="85"/>
      <c r="D721" s="85"/>
      <c r="E721" s="85"/>
      <c r="F721" s="84"/>
      <c r="G721" s="84"/>
      <c r="H721" s="84"/>
      <c r="I721" s="84"/>
      <c r="J721" s="85"/>
      <c r="K721" s="85"/>
      <c r="L721" s="84"/>
      <c r="M721" s="85"/>
      <c r="N721" s="85"/>
      <c r="O721" s="84"/>
    </row>
    <row r="722" spans="2:15" thickBot="1" x14ac:dyDescent="0.25">
      <c r="B722" s="87"/>
      <c r="C722" s="85"/>
      <c r="D722" s="85"/>
      <c r="E722" s="85"/>
      <c r="F722" s="84"/>
      <c r="G722" s="84"/>
      <c r="H722" s="84"/>
      <c r="I722" s="84"/>
      <c r="J722" s="85"/>
      <c r="K722" s="85"/>
      <c r="L722" s="84"/>
      <c r="M722" s="85"/>
      <c r="N722" s="85"/>
      <c r="O722" s="84"/>
    </row>
    <row r="723" spans="2:15" thickBot="1" x14ac:dyDescent="0.25">
      <c r="B723" s="87"/>
      <c r="C723" s="85"/>
      <c r="D723" s="85"/>
      <c r="E723" s="85"/>
      <c r="F723" s="84"/>
      <c r="G723" s="84"/>
      <c r="H723" s="84"/>
      <c r="I723" s="84"/>
      <c r="J723" s="85"/>
      <c r="K723" s="85"/>
      <c r="L723" s="84"/>
      <c r="M723" s="85"/>
      <c r="N723" s="85"/>
      <c r="O723" s="84"/>
    </row>
    <row r="724" spans="2:15" thickBot="1" x14ac:dyDescent="0.25">
      <c r="B724" s="87"/>
      <c r="C724" s="85"/>
      <c r="D724" s="85"/>
      <c r="E724" s="85"/>
      <c r="F724" s="84"/>
      <c r="G724" s="84"/>
      <c r="H724" s="84"/>
      <c r="I724" s="84"/>
      <c r="J724" s="85"/>
      <c r="K724" s="85"/>
      <c r="L724" s="84"/>
      <c r="M724" s="85"/>
      <c r="N724" s="85"/>
      <c r="O724" s="84"/>
    </row>
    <row r="725" spans="2:15" thickBot="1" x14ac:dyDescent="0.25">
      <c r="B725" s="87"/>
      <c r="C725" s="85"/>
      <c r="D725" s="85"/>
      <c r="E725" s="85"/>
      <c r="F725" s="84"/>
      <c r="G725" s="84"/>
      <c r="H725" s="84"/>
      <c r="I725" s="84"/>
      <c r="J725" s="85"/>
      <c r="K725" s="85"/>
      <c r="L725" s="84"/>
      <c r="M725" s="85"/>
      <c r="N725" s="85"/>
      <c r="O725" s="84"/>
    </row>
    <row r="726" spans="2:15" thickBot="1" x14ac:dyDescent="0.25">
      <c r="B726" s="87"/>
      <c r="C726" s="85"/>
      <c r="D726" s="85"/>
      <c r="E726" s="85"/>
      <c r="F726" s="84"/>
      <c r="G726" s="84"/>
      <c r="H726" s="84"/>
      <c r="I726" s="84"/>
      <c r="J726" s="85"/>
      <c r="K726" s="85"/>
      <c r="L726" s="84"/>
      <c r="M726" s="85"/>
      <c r="N726" s="85"/>
      <c r="O726" s="84"/>
    </row>
    <row r="727" spans="2:15" thickBot="1" x14ac:dyDescent="0.25">
      <c r="B727" s="87"/>
      <c r="C727" s="85"/>
      <c r="D727" s="85"/>
      <c r="E727" s="85"/>
      <c r="F727" s="84"/>
      <c r="G727" s="84"/>
      <c r="H727" s="84"/>
      <c r="I727" s="84"/>
      <c r="J727" s="85"/>
      <c r="K727" s="85"/>
      <c r="L727" s="84"/>
      <c r="M727" s="85"/>
      <c r="N727" s="85"/>
      <c r="O727" s="84"/>
    </row>
    <row r="728" spans="2:15" thickBot="1" x14ac:dyDescent="0.25">
      <c r="B728" s="87"/>
      <c r="C728" s="85"/>
      <c r="D728" s="85"/>
      <c r="E728" s="85"/>
      <c r="F728" s="84"/>
      <c r="G728" s="84"/>
      <c r="H728" s="84"/>
      <c r="I728" s="84"/>
      <c r="J728" s="85"/>
      <c r="K728" s="85"/>
      <c r="L728" s="84"/>
      <c r="M728" s="85"/>
      <c r="N728" s="85"/>
      <c r="O728" s="84"/>
    </row>
    <row r="729" spans="2:15" thickBot="1" x14ac:dyDescent="0.25">
      <c r="B729" s="87"/>
      <c r="C729" s="85"/>
      <c r="D729" s="85"/>
      <c r="E729" s="85"/>
      <c r="F729" s="84"/>
      <c r="G729" s="84"/>
      <c r="H729" s="84"/>
      <c r="I729" s="84"/>
      <c r="J729" s="85"/>
      <c r="K729" s="85"/>
      <c r="L729" s="84"/>
      <c r="M729" s="85"/>
      <c r="N729" s="85"/>
      <c r="O729" s="84"/>
    </row>
    <row r="730" spans="2:15" thickBot="1" x14ac:dyDescent="0.25">
      <c r="B730" s="87"/>
      <c r="C730" s="85"/>
      <c r="D730" s="85"/>
      <c r="E730" s="85"/>
      <c r="F730" s="84"/>
      <c r="G730" s="84"/>
      <c r="H730" s="84"/>
      <c r="I730" s="84"/>
      <c r="J730" s="85"/>
      <c r="K730" s="85"/>
      <c r="L730" s="84"/>
      <c r="M730" s="85"/>
      <c r="N730" s="85"/>
      <c r="O730" s="84"/>
    </row>
    <row r="731" spans="2:15" thickBot="1" x14ac:dyDescent="0.25">
      <c r="B731" s="87"/>
      <c r="C731" s="85"/>
      <c r="D731" s="85"/>
      <c r="E731" s="85"/>
      <c r="F731" s="84"/>
      <c r="G731" s="84"/>
      <c r="H731" s="84"/>
      <c r="I731" s="84"/>
      <c r="J731" s="85"/>
      <c r="K731" s="85"/>
      <c r="L731" s="84"/>
      <c r="M731" s="85"/>
      <c r="N731" s="85"/>
      <c r="O731" s="84"/>
    </row>
    <row r="732" spans="2:15" thickBot="1" x14ac:dyDescent="0.25">
      <c r="B732" s="87"/>
      <c r="C732" s="85"/>
      <c r="D732" s="85"/>
      <c r="E732" s="85"/>
      <c r="F732" s="84"/>
      <c r="G732" s="84"/>
      <c r="H732" s="84"/>
      <c r="I732" s="84"/>
      <c r="J732" s="85"/>
      <c r="K732" s="85"/>
      <c r="L732" s="84"/>
      <c r="M732" s="85"/>
      <c r="N732" s="85"/>
      <c r="O732" s="84"/>
    </row>
    <row r="733" spans="2:15" thickBot="1" x14ac:dyDescent="0.25">
      <c r="B733" s="87"/>
      <c r="C733" s="85"/>
      <c r="D733" s="85"/>
      <c r="E733" s="85"/>
      <c r="F733" s="84"/>
      <c r="G733" s="84"/>
      <c r="H733" s="84"/>
      <c r="I733" s="84"/>
      <c r="J733" s="85"/>
      <c r="K733" s="85"/>
      <c r="L733" s="84"/>
      <c r="M733" s="85"/>
      <c r="N733" s="85"/>
      <c r="O733" s="84"/>
    </row>
    <row r="734" spans="2:15" thickBot="1" x14ac:dyDescent="0.25">
      <c r="B734" s="87"/>
      <c r="C734" s="85"/>
      <c r="D734" s="85"/>
      <c r="E734" s="85"/>
      <c r="F734" s="84"/>
      <c r="G734" s="84"/>
      <c r="H734" s="84"/>
      <c r="I734" s="84"/>
      <c r="J734" s="85"/>
      <c r="K734" s="85"/>
      <c r="L734" s="84"/>
      <c r="M734" s="85"/>
      <c r="N734" s="85"/>
      <c r="O734" s="84"/>
    </row>
    <row r="735" spans="2:15" thickBot="1" x14ac:dyDescent="0.25">
      <c r="B735" s="87"/>
      <c r="C735" s="85"/>
      <c r="D735" s="85"/>
      <c r="E735" s="85"/>
      <c r="F735" s="84"/>
      <c r="G735" s="84"/>
      <c r="H735" s="84"/>
      <c r="I735" s="84"/>
      <c r="J735" s="85"/>
      <c r="K735" s="85"/>
      <c r="L735" s="84"/>
      <c r="M735" s="85"/>
      <c r="N735" s="85"/>
      <c r="O735" s="84"/>
    </row>
    <row r="736" spans="2:15" thickBot="1" x14ac:dyDescent="0.25">
      <c r="B736" s="87"/>
      <c r="C736" s="85"/>
      <c r="D736" s="85"/>
      <c r="E736" s="85"/>
      <c r="F736" s="84"/>
      <c r="G736" s="84"/>
      <c r="H736" s="84"/>
      <c r="I736" s="84"/>
      <c r="J736" s="85"/>
      <c r="K736" s="85"/>
      <c r="L736" s="84"/>
      <c r="M736" s="85"/>
      <c r="N736" s="85"/>
      <c r="O736" s="84"/>
    </row>
    <row r="737" spans="2:15" thickBot="1" x14ac:dyDescent="0.25">
      <c r="B737" s="87"/>
      <c r="C737" s="85"/>
      <c r="D737" s="85"/>
      <c r="E737" s="85"/>
      <c r="F737" s="84"/>
      <c r="G737" s="84"/>
      <c r="H737" s="84"/>
      <c r="I737" s="84"/>
      <c r="J737" s="85"/>
      <c r="K737" s="85"/>
      <c r="L737" s="84"/>
      <c r="M737" s="85"/>
      <c r="N737" s="85"/>
      <c r="O737" s="84"/>
    </row>
    <row r="738" spans="2:15" thickBot="1" x14ac:dyDescent="0.25">
      <c r="B738" s="87"/>
      <c r="C738" s="85"/>
      <c r="D738" s="85"/>
      <c r="E738" s="85"/>
      <c r="F738" s="84"/>
      <c r="G738" s="84"/>
      <c r="H738" s="84"/>
      <c r="I738" s="84"/>
      <c r="J738" s="85"/>
      <c r="K738" s="85"/>
      <c r="L738" s="84"/>
      <c r="M738" s="85"/>
      <c r="N738" s="85"/>
      <c r="O738" s="84"/>
    </row>
    <row r="739" spans="2:15" thickBot="1" x14ac:dyDescent="0.25">
      <c r="B739" s="87"/>
      <c r="C739" s="85"/>
      <c r="D739" s="85"/>
      <c r="E739" s="85"/>
      <c r="F739" s="84"/>
      <c r="G739" s="84"/>
      <c r="H739" s="84"/>
      <c r="I739" s="84"/>
      <c r="J739" s="85"/>
      <c r="K739" s="85"/>
      <c r="L739" s="84"/>
      <c r="M739" s="85"/>
      <c r="N739" s="85"/>
      <c r="O739" s="84"/>
    </row>
    <row r="740" spans="2:15" thickBot="1" x14ac:dyDescent="0.25">
      <c r="B740" s="87"/>
      <c r="C740" s="85"/>
      <c r="D740" s="85"/>
      <c r="E740" s="85"/>
      <c r="F740" s="84"/>
      <c r="G740" s="84"/>
      <c r="H740" s="84"/>
      <c r="I740" s="84"/>
      <c r="J740" s="85"/>
      <c r="K740" s="85"/>
      <c r="L740" s="84"/>
      <c r="M740" s="85"/>
      <c r="N740" s="85"/>
      <c r="O740" s="84"/>
    </row>
    <row r="741" spans="2:15" thickBot="1" x14ac:dyDescent="0.25">
      <c r="B741" s="87"/>
      <c r="C741" s="85"/>
      <c r="D741" s="85"/>
      <c r="E741" s="85"/>
      <c r="F741" s="84"/>
      <c r="G741" s="84"/>
      <c r="H741" s="84"/>
      <c r="I741" s="84"/>
      <c r="J741" s="85"/>
      <c r="K741" s="85"/>
      <c r="L741" s="84"/>
      <c r="M741" s="85"/>
      <c r="N741" s="85"/>
      <c r="O741" s="84"/>
    </row>
    <row r="742" spans="2:15" thickBot="1" x14ac:dyDescent="0.25">
      <c r="B742" s="87"/>
      <c r="C742" s="85"/>
      <c r="D742" s="85"/>
      <c r="E742" s="85"/>
      <c r="F742" s="84"/>
      <c r="G742" s="84"/>
      <c r="H742" s="84"/>
      <c r="I742" s="84"/>
      <c r="J742" s="85"/>
      <c r="K742" s="85"/>
      <c r="L742" s="84"/>
      <c r="M742" s="85"/>
      <c r="N742" s="85"/>
      <c r="O742" s="84"/>
    </row>
    <row r="743" spans="2:15" thickBot="1" x14ac:dyDescent="0.25">
      <c r="B743" s="87"/>
      <c r="C743" s="85"/>
      <c r="D743" s="85"/>
      <c r="E743" s="85"/>
      <c r="F743" s="84"/>
      <c r="G743" s="84"/>
      <c r="H743" s="84"/>
      <c r="I743" s="84"/>
      <c r="J743" s="85"/>
      <c r="K743" s="85"/>
      <c r="L743" s="84"/>
      <c r="M743" s="85"/>
      <c r="N743" s="85"/>
      <c r="O743" s="84"/>
    </row>
    <row r="744" spans="2:15" thickBot="1" x14ac:dyDescent="0.25">
      <c r="B744" s="87"/>
      <c r="C744" s="85"/>
      <c r="D744" s="85"/>
      <c r="E744" s="85"/>
      <c r="F744" s="84"/>
      <c r="G744" s="84"/>
      <c r="H744" s="84"/>
      <c r="I744" s="84"/>
      <c r="J744" s="85"/>
      <c r="K744" s="85"/>
      <c r="L744" s="84"/>
      <c r="M744" s="85"/>
      <c r="N744" s="85"/>
      <c r="O744" s="84"/>
    </row>
    <row r="745" spans="2:15" thickBot="1" x14ac:dyDescent="0.25">
      <c r="B745" s="87"/>
      <c r="C745" s="85"/>
      <c r="D745" s="85"/>
      <c r="E745" s="85"/>
      <c r="F745" s="84"/>
      <c r="G745" s="84"/>
      <c r="H745" s="84"/>
      <c r="I745" s="84"/>
      <c r="J745" s="85"/>
      <c r="K745" s="85"/>
      <c r="L745" s="84"/>
      <c r="M745" s="85"/>
      <c r="N745" s="85"/>
      <c r="O745" s="84"/>
    </row>
    <row r="746" spans="2:15" thickBot="1" x14ac:dyDescent="0.25">
      <c r="B746" s="87"/>
      <c r="C746" s="85"/>
      <c r="D746" s="85"/>
      <c r="E746" s="85"/>
      <c r="F746" s="84"/>
      <c r="G746" s="84"/>
      <c r="H746" s="84"/>
      <c r="I746" s="84"/>
      <c r="J746" s="85"/>
      <c r="K746" s="85"/>
      <c r="L746" s="84"/>
      <c r="M746" s="85"/>
      <c r="N746" s="85"/>
      <c r="O746" s="84"/>
    </row>
    <row r="747" spans="2:15" thickBot="1" x14ac:dyDescent="0.25">
      <c r="B747" s="87"/>
      <c r="C747" s="85"/>
      <c r="D747" s="85"/>
      <c r="E747" s="85"/>
      <c r="F747" s="84"/>
      <c r="G747" s="84"/>
      <c r="H747" s="84"/>
      <c r="I747" s="84"/>
      <c r="J747" s="85"/>
      <c r="K747" s="85"/>
      <c r="L747" s="84"/>
      <c r="M747" s="85"/>
      <c r="N747" s="85"/>
      <c r="O747" s="84"/>
    </row>
    <row r="748" spans="2:15" thickBot="1" x14ac:dyDescent="0.25">
      <c r="B748" s="87"/>
      <c r="C748" s="85"/>
      <c r="D748" s="85"/>
      <c r="E748" s="85"/>
      <c r="F748" s="84"/>
      <c r="G748" s="84"/>
      <c r="H748" s="84"/>
      <c r="I748" s="84"/>
      <c r="J748" s="85"/>
      <c r="K748" s="85"/>
      <c r="L748" s="84"/>
      <c r="M748" s="85"/>
      <c r="N748" s="85"/>
      <c r="O748" s="84"/>
    </row>
    <row r="749" spans="2:15" thickBot="1" x14ac:dyDescent="0.25">
      <c r="B749" s="87"/>
      <c r="C749" s="85"/>
      <c r="D749" s="85"/>
      <c r="E749" s="85"/>
      <c r="F749" s="84"/>
      <c r="G749" s="84"/>
      <c r="H749" s="84"/>
      <c r="I749" s="84"/>
      <c r="J749" s="85"/>
      <c r="K749" s="85"/>
      <c r="L749" s="84"/>
      <c r="M749" s="85"/>
      <c r="N749" s="85"/>
      <c r="O749" s="84"/>
    </row>
    <row r="750" spans="2:15" thickBot="1" x14ac:dyDescent="0.25">
      <c r="B750" s="87"/>
      <c r="C750" s="85"/>
      <c r="D750" s="85"/>
      <c r="E750" s="85"/>
      <c r="F750" s="84"/>
      <c r="G750" s="84"/>
      <c r="H750" s="84"/>
      <c r="I750" s="84"/>
      <c r="J750" s="85"/>
      <c r="K750" s="85"/>
      <c r="L750" s="84"/>
      <c r="M750" s="85"/>
      <c r="N750" s="85"/>
      <c r="O750" s="84"/>
    </row>
    <row r="751" spans="2:15" thickBot="1" x14ac:dyDescent="0.25">
      <c r="B751" s="87"/>
      <c r="C751" s="85"/>
      <c r="D751" s="85"/>
      <c r="E751" s="85"/>
      <c r="F751" s="84"/>
      <c r="G751" s="84"/>
      <c r="H751" s="84"/>
      <c r="I751" s="84"/>
      <c r="J751" s="85"/>
      <c r="K751" s="85"/>
      <c r="L751" s="84"/>
      <c r="M751" s="85"/>
      <c r="N751" s="85"/>
      <c r="O751" s="84"/>
    </row>
    <row r="752" spans="2:15" thickBot="1" x14ac:dyDescent="0.25">
      <c r="B752" s="87"/>
      <c r="C752" s="85"/>
      <c r="D752" s="85"/>
      <c r="E752" s="85"/>
      <c r="F752" s="84"/>
      <c r="G752" s="84"/>
      <c r="H752" s="84"/>
      <c r="I752" s="84"/>
      <c r="J752" s="85"/>
      <c r="K752" s="85"/>
      <c r="L752" s="84"/>
      <c r="M752" s="85"/>
      <c r="N752" s="85"/>
      <c r="O752" s="84"/>
    </row>
    <row r="753" spans="2:15" thickBot="1" x14ac:dyDescent="0.25">
      <c r="B753" s="87"/>
      <c r="C753" s="85"/>
      <c r="D753" s="85"/>
      <c r="E753" s="85"/>
      <c r="F753" s="84"/>
      <c r="G753" s="84"/>
      <c r="H753" s="84"/>
      <c r="I753" s="84"/>
      <c r="J753" s="85"/>
      <c r="K753" s="85"/>
      <c r="L753" s="84"/>
      <c r="M753" s="85"/>
      <c r="N753" s="85"/>
      <c r="O753" s="84"/>
    </row>
    <row r="754" spans="2:15" thickBot="1" x14ac:dyDescent="0.25">
      <c r="B754" s="87"/>
      <c r="C754" s="85"/>
      <c r="D754" s="85"/>
      <c r="E754" s="85"/>
      <c r="F754" s="84"/>
      <c r="G754" s="84"/>
      <c r="H754" s="84"/>
      <c r="I754" s="84"/>
      <c r="J754" s="85"/>
      <c r="K754" s="85"/>
      <c r="L754" s="84"/>
      <c r="M754" s="85"/>
      <c r="N754" s="85"/>
      <c r="O754" s="84"/>
    </row>
    <row r="755" spans="2:15" thickBot="1" x14ac:dyDescent="0.25">
      <c r="B755" s="87"/>
      <c r="C755" s="85"/>
      <c r="D755" s="85"/>
      <c r="E755" s="85"/>
      <c r="F755" s="84"/>
      <c r="G755" s="84"/>
      <c r="H755" s="84"/>
      <c r="I755" s="84"/>
      <c r="J755" s="85"/>
      <c r="K755" s="85"/>
      <c r="L755" s="84"/>
      <c r="M755" s="85"/>
      <c r="N755" s="85"/>
      <c r="O755" s="84"/>
    </row>
    <row r="756" spans="2:15" thickBot="1" x14ac:dyDescent="0.25">
      <c r="B756" s="87"/>
      <c r="C756" s="85"/>
      <c r="D756" s="85"/>
      <c r="E756" s="85"/>
      <c r="F756" s="84"/>
      <c r="G756" s="84"/>
      <c r="H756" s="84"/>
      <c r="I756" s="84"/>
      <c r="J756" s="85"/>
      <c r="K756" s="85"/>
      <c r="L756" s="84"/>
      <c r="M756" s="85"/>
      <c r="N756" s="85"/>
      <c r="O756" s="84"/>
    </row>
    <row r="757" spans="2:15" thickBot="1" x14ac:dyDescent="0.25">
      <c r="B757" s="87"/>
      <c r="C757" s="85"/>
      <c r="D757" s="85"/>
      <c r="E757" s="85"/>
      <c r="F757" s="84"/>
      <c r="G757" s="84"/>
      <c r="H757" s="84"/>
      <c r="I757" s="84"/>
      <c r="J757" s="85"/>
      <c r="K757" s="85"/>
      <c r="L757" s="84"/>
      <c r="M757" s="85"/>
      <c r="N757" s="85"/>
      <c r="O757" s="84"/>
    </row>
    <row r="758" spans="2:15" thickBot="1" x14ac:dyDescent="0.25">
      <c r="B758" s="87"/>
      <c r="C758" s="85"/>
      <c r="D758" s="85"/>
      <c r="E758" s="85"/>
      <c r="F758" s="84"/>
      <c r="G758" s="84"/>
      <c r="H758" s="84"/>
      <c r="I758" s="84"/>
      <c r="J758" s="85"/>
      <c r="K758" s="85"/>
      <c r="L758" s="84"/>
      <c r="M758" s="85"/>
      <c r="N758" s="85"/>
      <c r="O758" s="84"/>
    </row>
    <row r="759" spans="2:15" thickBot="1" x14ac:dyDescent="0.25">
      <c r="B759" s="87"/>
      <c r="C759" s="85"/>
      <c r="D759" s="85"/>
      <c r="E759" s="85"/>
      <c r="F759" s="84"/>
      <c r="G759" s="84"/>
      <c r="H759" s="84"/>
      <c r="I759" s="84"/>
      <c r="J759" s="85"/>
      <c r="K759" s="85"/>
      <c r="L759" s="84"/>
      <c r="M759" s="85"/>
      <c r="N759" s="85"/>
      <c r="O759" s="84"/>
    </row>
    <row r="760" spans="2:15" thickBot="1" x14ac:dyDescent="0.25">
      <c r="B760" s="87"/>
      <c r="C760" s="85"/>
      <c r="D760" s="85"/>
      <c r="E760" s="85"/>
      <c r="F760" s="84"/>
      <c r="G760" s="84"/>
      <c r="H760" s="84"/>
      <c r="I760" s="84"/>
      <c r="J760" s="85"/>
      <c r="K760" s="85"/>
      <c r="L760" s="84"/>
      <c r="M760" s="85"/>
      <c r="N760" s="85"/>
      <c r="O760" s="84"/>
    </row>
    <row r="761" spans="2:15" thickBot="1" x14ac:dyDescent="0.25">
      <c r="B761" s="87"/>
      <c r="C761" s="85"/>
      <c r="D761" s="85"/>
      <c r="E761" s="85"/>
      <c r="F761" s="84"/>
      <c r="G761" s="84"/>
      <c r="H761" s="84"/>
      <c r="I761" s="84"/>
      <c r="J761" s="85"/>
      <c r="K761" s="85"/>
      <c r="L761" s="84"/>
      <c r="M761" s="85"/>
      <c r="N761" s="85"/>
      <c r="O761" s="84"/>
    </row>
    <row r="762" spans="2:15" thickBot="1" x14ac:dyDescent="0.25">
      <c r="B762" s="87"/>
      <c r="C762" s="85"/>
      <c r="D762" s="85"/>
      <c r="E762" s="85"/>
      <c r="F762" s="84"/>
      <c r="G762" s="84"/>
      <c r="H762" s="84"/>
      <c r="I762" s="84"/>
      <c r="J762" s="85"/>
      <c r="K762" s="85"/>
      <c r="L762" s="84"/>
      <c r="M762" s="85"/>
      <c r="N762" s="85"/>
      <c r="O762" s="84"/>
    </row>
    <row r="763" spans="2:15" thickBot="1" x14ac:dyDescent="0.25">
      <c r="B763" s="87"/>
      <c r="C763" s="85"/>
      <c r="D763" s="85"/>
      <c r="E763" s="85"/>
      <c r="F763" s="84"/>
      <c r="G763" s="84"/>
      <c r="H763" s="84"/>
      <c r="I763" s="84"/>
      <c r="J763" s="85"/>
      <c r="K763" s="85"/>
      <c r="L763" s="84"/>
      <c r="M763" s="85"/>
      <c r="N763" s="85"/>
      <c r="O763" s="84"/>
    </row>
    <row r="764" spans="2:15" thickBot="1" x14ac:dyDescent="0.25">
      <c r="B764" s="87"/>
      <c r="C764" s="85"/>
      <c r="D764" s="85"/>
      <c r="E764" s="85"/>
      <c r="F764" s="84"/>
      <c r="G764" s="84"/>
      <c r="H764" s="84"/>
      <c r="I764" s="84"/>
      <c r="J764" s="85"/>
      <c r="K764" s="85"/>
      <c r="L764" s="84"/>
      <c r="M764" s="85"/>
      <c r="N764" s="85"/>
      <c r="O764" s="84"/>
    </row>
    <row r="765" spans="2:15" thickBot="1" x14ac:dyDescent="0.25">
      <c r="B765" s="87"/>
      <c r="C765" s="85"/>
      <c r="D765" s="85"/>
      <c r="E765" s="85"/>
      <c r="F765" s="84"/>
      <c r="G765" s="84"/>
      <c r="H765" s="84"/>
      <c r="I765" s="84"/>
      <c r="J765" s="85"/>
      <c r="K765" s="85"/>
      <c r="L765" s="84"/>
      <c r="M765" s="85"/>
      <c r="N765" s="85"/>
      <c r="O765" s="84"/>
    </row>
    <row r="766" spans="2:15" thickBot="1" x14ac:dyDescent="0.25">
      <c r="B766" s="87"/>
      <c r="C766" s="85"/>
      <c r="D766" s="85"/>
      <c r="E766" s="85"/>
      <c r="F766" s="84"/>
      <c r="G766" s="84"/>
      <c r="H766" s="84"/>
      <c r="I766" s="84"/>
      <c r="J766" s="85"/>
      <c r="K766" s="85"/>
      <c r="L766" s="84"/>
      <c r="M766" s="85"/>
      <c r="N766" s="85"/>
      <c r="O766" s="84"/>
    </row>
    <row r="767" spans="2:15" thickBot="1" x14ac:dyDescent="0.25">
      <c r="B767" s="87"/>
      <c r="C767" s="85"/>
      <c r="D767" s="85"/>
      <c r="E767" s="85"/>
      <c r="F767" s="84"/>
      <c r="G767" s="84"/>
      <c r="H767" s="84"/>
      <c r="I767" s="84"/>
      <c r="J767" s="85"/>
      <c r="K767" s="85"/>
      <c r="L767" s="84"/>
      <c r="M767" s="85"/>
      <c r="N767" s="85"/>
      <c r="O767" s="84"/>
    </row>
    <row r="768" spans="2:15" thickBot="1" x14ac:dyDescent="0.25">
      <c r="B768" s="87"/>
      <c r="C768" s="85"/>
      <c r="D768" s="85"/>
      <c r="E768" s="85"/>
      <c r="F768" s="84"/>
      <c r="G768" s="84"/>
      <c r="H768" s="84"/>
      <c r="I768" s="84"/>
      <c r="J768" s="85"/>
      <c r="K768" s="85"/>
      <c r="L768" s="84"/>
      <c r="M768" s="85"/>
      <c r="N768" s="85"/>
      <c r="O768" s="84"/>
    </row>
    <row r="769" spans="2:15" thickBot="1" x14ac:dyDescent="0.25">
      <c r="B769" s="87"/>
      <c r="C769" s="85"/>
      <c r="D769" s="85"/>
      <c r="E769" s="85"/>
      <c r="F769" s="84"/>
      <c r="G769" s="84"/>
      <c r="H769" s="84"/>
      <c r="I769" s="84"/>
      <c r="J769" s="85"/>
      <c r="K769" s="85"/>
      <c r="L769" s="84"/>
      <c r="M769" s="85"/>
      <c r="N769" s="85"/>
      <c r="O769" s="84"/>
    </row>
    <row r="770" spans="2:15" thickBot="1" x14ac:dyDescent="0.25">
      <c r="B770" s="87"/>
      <c r="C770" s="85"/>
      <c r="D770" s="85"/>
      <c r="E770" s="85"/>
      <c r="F770" s="84"/>
      <c r="G770" s="84"/>
      <c r="H770" s="84"/>
      <c r="I770" s="84"/>
      <c r="J770" s="85"/>
      <c r="K770" s="85"/>
      <c r="L770" s="84"/>
      <c r="M770" s="85"/>
      <c r="N770" s="85"/>
      <c r="O770" s="84"/>
    </row>
    <row r="771" spans="2:15" thickBot="1" x14ac:dyDescent="0.25">
      <c r="B771" s="87"/>
      <c r="C771" s="85"/>
      <c r="D771" s="85"/>
      <c r="E771" s="85"/>
      <c r="F771" s="84"/>
      <c r="G771" s="84"/>
      <c r="H771" s="84"/>
      <c r="I771" s="84"/>
      <c r="J771" s="85"/>
      <c r="K771" s="85"/>
      <c r="L771" s="84"/>
      <c r="M771" s="85"/>
      <c r="N771" s="85"/>
      <c r="O771" s="84"/>
    </row>
    <row r="772" spans="2:15" thickBot="1" x14ac:dyDescent="0.25">
      <c r="B772" s="87"/>
      <c r="C772" s="85"/>
      <c r="D772" s="85"/>
      <c r="E772" s="85"/>
      <c r="F772" s="84"/>
      <c r="G772" s="84"/>
      <c r="H772" s="84"/>
      <c r="I772" s="84"/>
      <c r="J772" s="85"/>
      <c r="K772" s="85"/>
      <c r="L772" s="84"/>
      <c r="M772" s="85"/>
      <c r="N772" s="85"/>
      <c r="O772" s="84"/>
    </row>
    <row r="773" spans="2:15" thickBot="1" x14ac:dyDescent="0.25">
      <c r="B773" s="87"/>
      <c r="C773" s="85"/>
      <c r="D773" s="85"/>
      <c r="E773" s="85"/>
      <c r="F773" s="84"/>
      <c r="G773" s="84"/>
      <c r="H773" s="84"/>
      <c r="I773" s="84"/>
      <c r="J773" s="85"/>
      <c r="K773" s="85"/>
      <c r="L773" s="84"/>
      <c r="M773" s="85"/>
      <c r="N773" s="85"/>
      <c r="O773" s="84"/>
    </row>
    <row r="774" spans="2:15" thickBot="1" x14ac:dyDescent="0.25">
      <c r="B774" s="87"/>
      <c r="C774" s="85"/>
      <c r="D774" s="85"/>
      <c r="E774" s="85"/>
      <c r="F774" s="84"/>
      <c r="G774" s="84"/>
      <c r="H774" s="84"/>
      <c r="I774" s="84"/>
      <c r="J774" s="85"/>
      <c r="K774" s="85"/>
      <c r="L774" s="84"/>
      <c r="M774" s="85"/>
      <c r="N774" s="85"/>
      <c r="O774" s="84"/>
    </row>
    <row r="775" spans="2:15" thickBot="1" x14ac:dyDescent="0.25">
      <c r="B775" s="87"/>
      <c r="C775" s="85"/>
      <c r="D775" s="85"/>
      <c r="E775" s="85"/>
      <c r="F775" s="84"/>
      <c r="G775" s="84"/>
      <c r="H775" s="84"/>
      <c r="I775" s="84"/>
      <c r="J775" s="85"/>
      <c r="K775" s="85"/>
      <c r="L775" s="84"/>
      <c r="M775" s="85"/>
      <c r="N775" s="85"/>
      <c r="O775" s="84"/>
    </row>
    <row r="776" spans="2:15" thickBot="1" x14ac:dyDescent="0.25">
      <c r="B776" s="87"/>
      <c r="C776" s="85"/>
      <c r="D776" s="85"/>
      <c r="E776" s="85"/>
      <c r="F776" s="84"/>
      <c r="G776" s="84"/>
      <c r="H776" s="84"/>
      <c r="I776" s="84"/>
      <c r="J776" s="85"/>
      <c r="K776" s="85"/>
      <c r="L776" s="84"/>
      <c r="M776" s="85"/>
      <c r="N776" s="85"/>
      <c r="O776" s="84"/>
    </row>
    <row r="777" spans="2:15" thickBot="1" x14ac:dyDescent="0.25">
      <c r="B777" s="87"/>
      <c r="C777" s="85"/>
      <c r="D777" s="85"/>
      <c r="E777" s="85"/>
      <c r="F777" s="84"/>
      <c r="G777" s="84"/>
      <c r="H777" s="84"/>
      <c r="I777" s="84"/>
      <c r="J777" s="85"/>
      <c r="K777" s="85"/>
      <c r="L777" s="84"/>
      <c r="M777" s="85"/>
      <c r="N777" s="85"/>
      <c r="O777" s="84"/>
    </row>
    <row r="778" spans="2:15" thickBot="1" x14ac:dyDescent="0.25">
      <c r="B778" s="87"/>
      <c r="C778" s="85"/>
      <c r="D778" s="85"/>
      <c r="E778" s="85"/>
      <c r="F778" s="84"/>
      <c r="G778" s="84"/>
      <c r="H778" s="84"/>
      <c r="I778" s="84"/>
      <c r="J778" s="85"/>
      <c r="K778" s="85"/>
      <c r="L778" s="84"/>
      <c r="M778" s="85"/>
      <c r="N778" s="85"/>
      <c r="O778" s="84"/>
    </row>
    <row r="779" spans="2:15" thickBot="1" x14ac:dyDescent="0.25">
      <c r="B779" s="87"/>
      <c r="C779" s="85"/>
      <c r="D779" s="85"/>
      <c r="E779" s="85"/>
      <c r="F779" s="84"/>
      <c r="G779" s="84"/>
      <c r="H779" s="84"/>
      <c r="I779" s="84"/>
      <c r="J779" s="85"/>
      <c r="K779" s="85"/>
      <c r="L779" s="84"/>
      <c r="M779" s="85"/>
      <c r="N779" s="85"/>
      <c r="O779" s="84"/>
    </row>
    <row r="780" spans="2:15" thickBot="1" x14ac:dyDescent="0.25">
      <c r="B780" s="87"/>
      <c r="C780" s="85"/>
      <c r="D780" s="85"/>
      <c r="E780" s="85"/>
      <c r="F780" s="84"/>
      <c r="G780" s="84"/>
      <c r="H780" s="84"/>
      <c r="I780" s="84"/>
      <c r="J780" s="85"/>
      <c r="K780" s="85"/>
      <c r="L780" s="84"/>
      <c r="M780" s="85"/>
      <c r="N780" s="85"/>
      <c r="O780" s="84"/>
    </row>
    <row r="781" spans="2:15" thickBot="1" x14ac:dyDescent="0.25">
      <c r="B781" s="87"/>
      <c r="C781" s="85"/>
      <c r="D781" s="85"/>
      <c r="E781" s="85"/>
      <c r="F781" s="84"/>
      <c r="G781" s="84"/>
      <c r="H781" s="84"/>
      <c r="I781" s="84"/>
      <c r="J781" s="85"/>
      <c r="K781" s="85"/>
      <c r="L781" s="84"/>
      <c r="M781" s="85"/>
      <c r="N781" s="85"/>
      <c r="O781" s="84"/>
    </row>
    <row r="782" spans="2:15" thickBot="1" x14ac:dyDescent="0.25">
      <c r="B782" s="87"/>
      <c r="C782" s="85"/>
      <c r="D782" s="85"/>
      <c r="E782" s="85"/>
      <c r="F782" s="84"/>
      <c r="G782" s="84"/>
      <c r="H782" s="84"/>
      <c r="I782" s="84"/>
      <c r="J782" s="85"/>
      <c r="K782" s="85"/>
      <c r="L782" s="84"/>
      <c r="M782" s="85"/>
      <c r="N782" s="85"/>
      <c r="O782" s="84"/>
    </row>
    <row r="783" spans="2:15" thickBot="1" x14ac:dyDescent="0.25">
      <c r="B783" s="87"/>
      <c r="C783" s="85"/>
      <c r="D783" s="85"/>
      <c r="E783" s="85"/>
      <c r="F783" s="84"/>
      <c r="G783" s="84"/>
      <c r="H783" s="84"/>
      <c r="I783" s="84"/>
      <c r="J783" s="85"/>
      <c r="K783" s="85"/>
      <c r="L783" s="84"/>
      <c r="M783" s="85"/>
      <c r="N783" s="85"/>
      <c r="O783" s="84"/>
    </row>
    <row r="784" spans="2:15" thickBot="1" x14ac:dyDescent="0.25">
      <c r="B784" s="87"/>
      <c r="C784" s="85"/>
      <c r="D784" s="85"/>
      <c r="E784" s="85"/>
      <c r="F784" s="84"/>
      <c r="G784" s="84"/>
      <c r="H784" s="84"/>
      <c r="I784" s="84"/>
      <c r="J784" s="85"/>
      <c r="K784" s="85"/>
      <c r="L784" s="84"/>
      <c r="M784" s="85"/>
      <c r="N784" s="85"/>
      <c r="O784" s="84"/>
    </row>
    <row r="785" spans="2:15" thickBot="1" x14ac:dyDescent="0.25">
      <c r="B785" s="87"/>
      <c r="C785" s="85"/>
      <c r="D785" s="85"/>
      <c r="E785" s="85"/>
      <c r="F785" s="84"/>
      <c r="G785" s="84"/>
      <c r="H785" s="84"/>
      <c r="I785" s="84"/>
      <c r="J785" s="85"/>
      <c r="K785" s="85"/>
      <c r="L785" s="84"/>
      <c r="M785" s="85"/>
      <c r="N785" s="85"/>
      <c r="O785" s="84"/>
    </row>
    <row r="786" spans="2:15" thickBot="1" x14ac:dyDescent="0.25">
      <c r="B786" s="87"/>
      <c r="C786" s="85"/>
      <c r="D786" s="85"/>
      <c r="E786" s="85"/>
      <c r="F786" s="84"/>
      <c r="G786" s="84"/>
      <c r="H786" s="84"/>
      <c r="I786" s="84"/>
      <c r="J786" s="85"/>
      <c r="K786" s="85"/>
      <c r="L786" s="84"/>
      <c r="M786" s="85"/>
      <c r="N786" s="85"/>
      <c r="O786" s="84"/>
    </row>
    <row r="787" spans="2:15" thickBot="1" x14ac:dyDescent="0.25">
      <c r="B787" s="87"/>
      <c r="C787" s="85"/>
      <c r="D787" s="85"/>
      <c r="E787" s="85"/>
      <c r="F787" s="84"/>
      <c r="G787" s="84"/>
      <c r="H787" s="84"/>
      <c r="I787" s="84"/>
      <c r="J787" s="85"/>
      <c r="K787" s="85"/>
      <c r="L787" s="84"/>
      <c r="M787" s="85"/>
      <c r="N787" s="85"/>
      <c r="O787" s="84"/>
    </row>
    <row r="788" spans="2:15" thickBot="1" x14ac:dyDescent="0.25">
      <c r="B788" s="87"/>
      <c r="C788" s="85"/>
      <c r="D788" s="85"/>
      <c r="E788" s="85"/>
      <c r="F788" s="84"/>
      <c r="G788" s="84"/>
      <c r="H788" s="84"/>
      <c r="I788" s="84"/>
      <c r="J788" s="85"/>
      <c r="K788" s="85"/>
      <c r="L788" s="84"/>
      <c r="M788" s="85"/>
      <c r="N788" s="85"/>
      <c r="O788" s="84"/>
    </row>
    <row r="789" spans="2:15" thickBot="1" x14ac:dyDescent="0.25">
      <c r="B789" s="87"/>
      <c r="C789" s="85"/>
      <c r="D789" s="85"/>
      <c r="E789" s="85"/>
      <c r="F789" s="84"/>
      <c r="G789" s="84"/>
      <c r="H789" s="84"/>
      <c r="I789" s="84"/>
      <c r="J789" s="85"/>
      <c r="K789" s="85"/>
      <c r="L789" s="84"/>
      <c r="M789" s="85"/>
      <c r="N789" s="85"/>
      <c r="O789" s="84"/>
    </row>
    <row r="790" spans="2:15" thickBot="1" x14ac:dyDescent="0.25">
      <c r="B790" s="87"/>
      <c r="C790" s="85"/>
      <c r="D790" s="85"/>
      <c r="E790" s="85"/>
      <c r="F790" s="84"/>
      <c r="G790" s="84"/>
      <c r="H790" s="84"/>
      <c r="I790" s="84"/>
      <c r="J790" s="85"/>
      <c r="K790" s="85"/>
      <c r="L790" s="84"/>
      <c r="M790" s="85"/>
      <c r="N790" s="85"/>
      <c r="O790" s="84"/>
    </row>
    <row r="791" spans="2:15" thickBot="1" x14ac:dyDescent="0.25">
      <c r="B791" s="87"/>
      <c r="C791" s="85"/>
      <c r="D791" s="85"/>
      <c r="E791" s="85"/>
      <c r="F791" s="84"/>
      <c r="G791" s="84"/>
      <c r="H791" s="84"/>
      <c r="I791" s="84"/>
      <c r="J791" s="85"/>
      <c r="K791" s="85"/>
      <c r="L791" s="84"/>
      <c r="M791" s="85"/>
      <c r="N791" s="85"/>
      <c r="O791" s="84"/>
    </row>
    <row r="792" spans="2:15" thickBot="1" x14ac:dyDescent="0.25">
      <c r="B792" s="87"/>
      <c r="C792" s="85"/>
      <c r="D792" s="85"/>
      <c r="E792" s="85"/>
      <c r="F792" s="84"/>
      <c r="G792" s="84"/>
      <c r="H792" s="84"/>
      <c r="I792" s="84"/>
      <c r="J792" s="85"/>
      <c r="K792" s="85"/>
      <c r="L792" s="84"/>
      <c r="M792" s="85"/>
      <c r="N792" s="85"/>
      <c r="O792" s="84"/>
    </row>
    <row r="793" spans="2:15" thickBot="1" x14ac:dyDescent="0.25">
      <c r="B793" s="87"/>
      <c r="C793" s="85"/>
      <c r="D793" s="85"/>
      <c r="E793" s="85"/>
      <c r="F793" s="84"/>
      <c r="G793" s="84"/>
      <c r="H793" s="84"/>
      <c r="I793" s="84"/>
      <c r="J793" s="85"/>
      <c r="K793" s="85"/>
      <c r="L793" s="84"/>
      <c r="M793" s="85"/>
      <c r="N793" s="85"/>
      <c r="O793" s="84"/>
    </row>
    <row r="794" spans="2:15" thickBot="1" x14ac:dyDescent="0.25">
      <c r="B794" s="87"/>
      <c r="C794" s="85"/>
      <c r="D794" s="85"/>
      <c r="E794" s="85"/>
      <c r="F794" s="84"/>
      <c r="G794" s="84"/>
      <c r="H794" s="84"/>
      <c r="I794" s="84"/>
      <c r="J794" s="85"/>
      <c r="K794" s="85"/>
      <c r="L794" s="84"/>
      <c r="M794" s="85"/>
      <c r="N794" s="85"/>
      <c r="O794" s="84"/>
    </row>
    <row r="795" spans="2:15" thickBot="1" x14ac:dyDescent="0.25">
      <c r="B795" s="87"/>
      <c r="C795" s="85"/>
      <c r="D795" s="85"/>
      <c r="E795" s="85"/>
      <c r="F795" s="84"/>
      <c r="G795" s="84"/>
      <c r="H795" s="84"/>
      <c r="I795" s="84"/>
      <c r="J795" s="85"/>
      <c r="K795" s="85"/>
      <c r="L795" s="84"/>
      <c r="M795" s="85"/>
      <c r="N795" s="85"/>
      <c r="O795" s="84"/>
    </row>
    <row r="796" spans="2:15" thickBot="1" x14ac:dyDescent="0.25">
      <c r="B796" s="87"/>
      <c r="C796" s="85"/>
      <c r="D796" s="85"/>
      <c r="E796" s="85"/>
      <c r="F796" s="84"/>
      <c r="G796" s="84"/>
      <c r="H796" s="84"/>
      <c r="I796" s="84"/>
      <c r="J796" s="85"/>
      <c r="K796" s="85"/>
      <c r="L796" s="84"/>
      <c r="M796" s="85"/>
      <c r="N796" s="85"/>
      <c r="O796" s="84"/>
    </row>
    <row r="797" spans="2:15" thickBot="1" x14ac:dyDescent="0.25">
      <c r="B797" s="87"/>
      <c r="C797" s="85"/>
      <c r="D797" s="85"/>
      <c r="E797" s="85"/>
      <c r="F797" s="84"/>
      <c r="G797" s="84"/>
      <c r="H797" s="84"/>
      <c r="I797" s="84"/>
      <c r="J797" s="85"/>
      <c r="K797" s="85"/>
      <c r="L797" s="84"/>
      <c r="M797" s="85"/>
      <c r="N797" s="85"/>
      <c r="O797" s="84"/>
    </row>
    <row r="798" spans="2:15" thickBot="1" x14ac:dyDescent="0.25">
      <c r="B798" s="87"/>
      <c r="C798" s="85"/>
      <c r="D798" s="85"/>
      <c r="E798" s="85"/>
      <c r="F798" s="84"/>
      <c r="G798" s="84"/>
      <c r="H798" s="84"/>
      <c r="I798" s="84"/>
      <c r="J798" s="85"/>
      <c r="K798" s="85"/>
      <c r="L798" s="84"/>
      <c r="M798" s="85"/>
      <c r="N798" s="85"/>
      <c r="O798" s="84"/>
    </row>
    <row r="799" spans="2:15" thickBot="1" x14ac:dyDescent="0.25">
      <c r="B799" s="87"/>
      <c r="C799" s="85"/>
      <c r="D799" s="85"/>
      <c r="E799" s="85"/>
      <c r="F799" s="84"/>
      <c r="G799" s="84"/>
      <c r="H799" s="84"/>
      <c r="I799" s="84"/>
      <c r="J799" s="85"/>
      <c r="K799" s="85"/>
      <c r="L799" s="84"/>
      <c r="M799" s="85"/>
      <c r="N799" s="85"/>
      <c r="O799" s="84"/>
    </row>
    <row r="800" spans="2:15" thickBot="1" x14ac:dyDescent="0.25">
      <c r="B800" s="87"/>
      <c r="C800" s="85"/>
      <c r="D800" s="85"/>
      <c r="E800" s="85"/>
      <c r="F800" s="84"/>
      <c r="G800" s="84"/>
      <c r="H800" s="84"/>
      <c r="I800" s="84"/>
      <c r="J800" s="85"/>
      <c r="K800" s="85"/>
      <c r="L800" s="84"/>
      <c r="M800" s="85"/>
      <c r="N800" s="85"/>
      <c r="O800" s="84"/>
    </row>
    <row r="801" spans="2:15" thickBot="1" x14ac:dyDescent="0.25">
      <c r="B801" s="87"/>
      <c r="C801" s="85"/>
      <c r="D801" s="85"/>
      <c r="E801" s="85"/>
      <c r="F801" s="84"/>
      <c r="G801" s="84"/>
      <c r="H801" s="84"/>
      <c r="I801" s="84"/>
      <c r="J801" s="85"/>
      <c r="K801" s="85"/>
      <c r="L801" s="84"/>
      <c r="M801" s="85"/>
      <c r="N801" s="85"/>
      <c r="O801" s="84"/>
    </row>
    <row r="802" spans="2:15" thickBot="1" x14ac:dyDescent="0.25">
      <c r="B802" s="87"/>
      <c r="C802" s="85"/>
      <c r="D802" s="85"/>
      <c r="E802" s="85"/>
      <c r="F802" s="84"/>
      <c r="G802" s="84"/>
      <c r="H802" s="84"/>
      <c r="I802" s="84"/>
      <c r="J802" s="85"/>
      <c r="K802" s="85"/>
      <c r="L802" s="84"/>
      <c r="M802" s="85"/>
      <c r="N802" s="85"/>
      <c r="O802" s="84"/>
    </row>
    <row r="803" spans="2:15" thickBot="1" x14ac:dyDescent="0.25">
      <c r="B803" s="87"/>
      <c r="C803" s="85"/>
      <c r="D803" s="85"/>
      <c r="E803" s="85"/>
      <c r="F803" s="84"/>
      <c r="G803" s="84"/>
      <c r="H803" s="84"/>
      <c r="I803" s="84"/>
      <c r="J803" s="85"/>
      <c r="K803" s="85"/>
      <c r="L803" s="84"/>
      <c r="M803" s="85"/>
      <c r="N803" s="85"/>
      <c r="O803" s="84"/>
    </row>
    <row r="804" spans="2:15" thickBot="1" x14ac:dyDescent="0.25">
      <c r="B804" s="87"/>
      <c r="C804" s="85"/>
      <c r="D804" s="85"/>
      <c r="E804" s="85"/>
      <c r="F804" s="84"/>
      <c r="G804" s="84"/>
      <c r="H804" s="84"/>
      <c r="I804" s="84"/>
      <c r="J804" s="85"/>
      <c r="K804" s="85"/>
      <c r="L804" s="84"/>
      <c r="M804" s="85"/>
      <c r="N804" s="85"/>
      <c r="O804" s="84"/>
    </row>
    <row r="805" spans="2:15" thickBot="1" x14ac:dyDescent="0.25">
      <c r="B805" s="87"/>
      <c r="C805" s="85"/>
      <c r="D805" s="85"/>
      <c r="E805" s="85"/>
      <c r="F805" s="84"/>
      <c r="G805" s="84"/>
      <c r="H805" s="84"/>
      <c r="I805" s="84"/>
      <c r="J805" s="85"/>
      <c r="K805" s="85"/>
      <c r="L805" s="84"/>
      <c r="M805" s="85"/>
      <c r="N805" s="85"/>
      <c r="O805" s="84"/>
    </row>
    <row r="806" spans="2:15" thickBot="1" x14ac:dyDescent="0.25">
      <c r="B806" s="87"/>
      <c r="C806" s="85"/>
      <c r="D806" s="85"/>
      <c r="E806" s="85"/>
      <c r="F806" s="84"/>
      <c r="G806" s="84"/>
      <c r="H806" s="84"/>
      <c r="I806" s="84"/>
      <c r="J806" s="85"/>
      <c r="K806" s="85"/>
      <c r="L806" s="84"/>
      <c r="M806" s="85"/>
      <c r="N806" s="85"/>
      <c r="O806" s="84"/>
    </row>
    <row r="807" spans="2:15" thickBot="1" x14ac:dyDescent="0.25">
      <c r="B807" s="87"/>
      <c r="C807" s="85"/>
      <c r="D807" s="85"/>
      <c r="E807" s="85"/>
      <c r="F807" s="84"/>
      <c r="G807" s="84"/>
      <c r="H807" s="84"/>
      <c r="I807" s="84"/>
      <c r="J807" s="85"/>
      <c r="K807" s="85"/>
      <c r="L807" s="84"/>
      <c r="M807" s="85"/>
      <c r="N807" s="85"/>
      <c r="O807" s="84"/>
    </row>
    <row r="808" spans="2:15" thickBot="1" x14ac:dyDescent="0.25">
      <c r="B808" s="87"/>
      <c r="C808" s="85"/>
      <c r="D808" s="85"/>
      <c r="E808" s="85"/>
      <c r="F808" s="84"/>
      <c r="G808" s="84"/>
      <c r="H808" s="84"/>
      <c r="I808" s="84"/>
      <c r="J808" s="85"/>
      <c r="K808" s="85"/>
      <c r="L808" s="84"/>
      <c r="M808" s="85"/>
      <c r="N808" s="85"/>
      <c r="O808" s="84"/>
    </row>
    <row r="809" spans="2:15" thickBot="1" x14ac:dyDescent="0.25">
      <c r="B809" s="87"/>
      <c r="C809" s="85"/>
      <c r="D809" s="85"/>
      <c r="E809" s="85"/>
      <c r="F809" s="84"/>
      <c r="G809" s="84"/>
      <c r="H809" s="84"/>
      <c r="I809" s="84"/>
      <c r="J809" s="85"/>
      <c r="K809" s="85"/>
      <c r="L809" s="84"/>
      <c r="M809" s="85"/>
      <c r="N809" s="85"/>
      <c r="O809" s="84"/>
    </row>
    <row r="810" spans="2:15" thickBot="1" x14ac:dyDescent="0.25">
      <c r="B810" s="87"/>
      <c r="C810" s="85"/>
      <c r="D810" s="85"/>
      <c r="E810" s="85"/>
      <c r="F810" s="84"/>
      <c r="G810" s="84"/>
      <c r="H810" s="84"/>
      <c r="I810" s="84"/>
      <c r="J810" s="85"/>
      <c r="K810" s="85"/>
      <c r="L810" s="84"/>
      <c r="M810" s="85"/>
      <c r="N810" s="85"/>
      <c r="O810" s="84"/>
    </row>
    <row r="811" spans="2:15" thickBot="1" x14ac:dyDescent="0.25">
      <c r="B811" s="87"/>
      <c r="C811" s="85"/>
      <c r="D811" s="85"/>
      <c r="E811" s="85"/>
      <c r="F811" s="84"/>
      <c r="G811" s="84"/>
      <c r="H811" s="84"/>
      <c r="I811" s="84"/>
      <c r="J811" s="85"/>
      <c r="K811" s="85"/>
      <c r="L811" s="84"/>
      <c r="M811" s="85"/>
      <c r="N811" s="85"/>
      <c r="O811" s="84"/>
    </row>
    <row r="812" spans="2:15" thickBot="1" x14ac:dyDescent="0.25">
      <c r="B812" s="87"/>
      <c r="C812" s="85"/>
      <c r="D812" s="85"/>
      <c r="E812" s="85"/>
      <c r="F812" s="84"/>
      <c r="G812" s="84"/>
      <c r="H812" s="84"/>
      <c r="I812" s="84"/>
      <c r="J812" s="85"/>
      <c r="K812" s="85"/>
      <c r="L812" s="84"/>
      <c r="M812" s="85"/>
      <c r="N812" s="85"/>
      <c r="O812" s="84"/>
    </row>
    <row r="813" spans="2:15" thickBot="1" x14ac:dyDescent="0.25">
      <c r="B813" s="87"/>
      <c r="C813" s="85"/>
      <c r="D813" s="85"/>
      <c r="E813" s="85"/>
      <c r="F813" s="84"/>
      <c r="G813" s="84"/>
      <c r="H813" s="84"/>
      <c r="I813" s="84"/>
      <c r="J813" s="85"/>
      <c r="K813" s="85"/>
      <c r="L813" s="84"/>
      <c r="M813" s="85"/>
      <c r="N813" s="85"/>
      <c r="O813" s="84"/>
    </row>
    <row r="814" spans="2:15" thickBot="1" x14ac:dyDescent="0.25">
      <c r="B814" s="87"/>
      <c r="C814" s="85"/>
      <c r="D814" s="85"/>
      <c r="E814" s="85"/>
      <c r="F814" s="84"/>
      <c r="G814" s="84"/>
      <c r="H814" s="84"/>
      <c r="I814" s="84"/>
      <c r="J814" s="85"/>
      <c r="K814" s="85"/>
      <c r="L814" s="84"/>
      <c r="M814" s="85"/>
      <c r="N814" s="85"/>
      <c r="O814" s="84"/>
    </row>
    <row r="815" spans="2:15" thickBot="1" x14ac:dyDescent="0.25">
      <c r="B815" s="87"/>
      <c r="C815" s="85"/>
      <c r="D815" s="85"/>
      <c r="E815" s="85"/>
      <c r="F815" s="84"/>
      <c r="G815" s="84"/>
      <c r="H815" s="84"/>
      <c r="I815" s="84"/>
      <c r="J815" s="85"/>
      <c r="K815" s="85"/>
      <c r="L815" s="84"/>
      <c r="M815" s="85"/>
      <c r="N815" s="85"/>
      <c r="O815" s="84"/>
    </row>
    <row r="816" spans="2:15" thickBot="1" x14ac:dyDescent="0.25">
      <c r="B816" s="87"/>
      <c r="C816" s="85"/>
      <c r="D816" s="85"/>
      <c r="E816" s="85"/>
      <c r="F816" s="84"/>
      <c r="G816" s="84"/>
      <c r="H816" s="84"/>
      <c r="I816" s="84"/>
      <c r="J816" s="85"/>
      <c r="K816" s="85"/>
      <c r="L816" s="84"/>
      <c r="M816" s="85"/>
      <c r="N816" s="85"/>
      <c r="O816" s="84"/>
    </row>
    <row r="817" spans="2:15" thickBot="1" x14ac:dyDescent="0.25">
      <c r="B817" s="87"/>
      <c r="C817" s="85"/>
      <c r="D817" s="85"/>
      <c r="E817" s="85"/>
      <c r="F817" s="84"/>
      <c r="G817" s="84"/>
      <c r="H817" s="84"/>
      <c r="I817" s="84"/>
      <c r="J817" s="85"/>
      <c r="K817" s="85"/>
      <c r="L817" s="84"/>
      <c r="M817" s="85"/>
      <c r="N817" s="85"/>
      <c r="O817" s="84"/>
    </row>
    <row r="818" spans="2:15" thickBot="1" x14ac:dyDescent="0.25">
      <c r="B818" s="87"/>
      <c r="C818" s="85"/>
      <c r="D818" s="85"/>
      <c r="E818" s="85"/>
      <c r="F818" s="84"/>
      <c r="G818" s="84"/>
      <c r="H818" s="84"/>
      <c r="I818" s="84"/>
      <c r="J818" s="85"/>
      <c r="K818" s="85"/>
      <c r="L818" s="84"/>
      <c r="M818" s="85"/>
      <c r="N818" s="85"/>
      <c r="O818" s="84"/>
    </row>
    <row r="819" spans="2:15" thickBot="1" x14ac:dyDescent="0.25">
      <c r="B819" s="87"/>
      <c r="C819" s="85"/>
      <c r="D819" s="85"/>
      <c r="E819" s="85"/>
      <c r="F819" s="84"/>
      <c r="G819" s="84"/>
      <c r="H819" s="84"/>
      <c r="I819" s="84"/>
      <c r="J819" s="85"/>
      <c r="K819" s="85"/>
      <c r="L819" s="84"/>
      <c r="M819" s="85"/>
      <c r="N819" s="85"/>
      <c r="O819" s="84"/>
    </row>
    <row r="820" spans="2:15" thickBot="1" x14ac:dyDescent="0.25">
      <c r="B820" s="87"/>
      <c r="C820" s="85"/>
      <c r="D820" s="85"/>
      <c r="E820" s="85"/>
      <c r="F820" s="84"/>
      <c r="G820" s="84"/>
      <c r="H820" s="84"/>
      <c r="I820" s="84"/>
      <c r="J820" s="85"/>
      <c r="K820" s="85"/>
      <c r="L820" s="84"/>
      <c r="M820" s="85"/>
      <c r="N820" s="85"/>
      <c r="O820" s="84"/>
    </row>
    <row r="821" spans="2:15" thickBot="1" x14ac:dyDescent="0.25">
      <c r="B821" s="87"/>
      <c r="C821" s="85"/>
      <c r="D821" s="85"/>
      <c r="E821" s="85"/>
      <c r="F821" s="84"/>
      <c r="G821" s="84"/>
      <c r="H821" s="84"/>
      <c r="I821" s="84"/>
      <c r="J821" s="85"/>
      <c r="K821" s="85"/>
      <c r="L821" s="84"/>
      <c r="M821" s="85"/>
      <c r="N821" s="85"/>
      <c r="O821" s="84"/>
    </row>
    <row r="822" spans="2:15" thickBot="1" x14ac:dyDescent="0.25">
      <c r="B822" s="87"/>
      <c r="C822" s="85"/>
      <c r="D822" s="85"/>
      <c r="E822" s="85"/>
      <c r="F822" s="84"/>
      <c r="G822" s="84"/>
      <c r="H822" s="84"/>
      <c r="I822" s="84"/>
      <c r="J822" s="85"/>
      <c r="K822" s="85"/>
      <c r="L822" s="84"/>
      <c r="M822" s="85"/>
      <c r="N822" s="85"/>
      <c r="O822" s="84"/>
    </row>
    <row r="823" spans="2:15" thickBot="1" x14ac:dyDescent="0.25">
      <c r="B823" s="87"/>
      <c r="C823" s="85"/>
      <c r="D823" s="85"/>
      <c r="E823" s="85"/>
      <c r="F823" s="84"/>
      <c r="G823" s="84"/>
      <c r="H823" s="84"/>
      <c r="I823" s="84"/>
      <c r="J823" s="85"/>
      <c r="K823" s="85"/>
      <c r="L823" s="84"/>
      <c r="M823" s="85"/>
      <c r="N823" s="85"/>
      <c r="O823" s="84"/>
    </row>
    <row r="824" spans="2:15" thickBot="1" x14ac:dyDescent="0.25">
      <c r="B824" s="87"/>
      <c r="C824" s="85"/>
      <c r="D824" s="85"/>
      <c r="E824" s="85"/>
      <c r="F824" s="84"/>
      <c r="G824" s="84"/>
      <c r="H824" s="84"/>
      <c r="I824" s="84"/>
      <c r="J824" s="85"/>
      <c r="K824" s="85"/>
      <c r="L824" s="84"/>
      <c r="M824" s="85"/>
      <c r="N824" s="85"/>
      <c r="O824" s="84"/>
    </row>
    <row r="825" spans="2:15" thickBot="1" x14ac:dyDescent="0.25">
      <c r="B825" s="87"/>
      <c r="C825" s="85"/>
      <c r="D825" s="85"/>
      <c r="E825" s="85"/>
      <c r="F825" s="84"/>
      <c r="G825" s="84"/>
      <c r="H825" s="84"/>
      <c r="I825" s="84"/>
      <c r="J825" s="85"/>
      <c r="K825" s="85"/>
      <c r="L825" s="84"/>
      <c r="M825" s="85"/>
      <c r="N825" s="85"/>
      <c r="O825" s="84"/>
    </row>
    <row r="826" spans="2:15" thickBot="1" x14ac:dyDescent="0.25">
      <c r="B826" s="87"/>
      <c r="C826" s="85"/>
      <c r="D826" s="85"/>
      <c r="E826" s="85"/>
      <c r="F826" s="84"/>
      <c r="G826" s="84"/>
      <c r="H826" s="84"/>
      <c r="I826" s="84"/>
      <c r="J826" s="85"/>
      <c r="K826" s="85"/>
      <c r="L826" s="84"/>
      <c r="M826" s="85"/>
      <c r="N826" s="85"/>
      <c r="O826" s="84"/>
    </row>
    <row r="827" spans="2:15" thickBot="1" x14ac:dyDescent="0.25">
      <c r="B827" s="87"/>
      <c r="C827" s="85"/>
      <c r="D827" s="85"/>
      <c r="E827" s="85"/>
      <c r="F827" s="84"/>
      <c r="G827" s="84"/>
      <c r="H827" s="84"/>
      <c r="I827" s="84"/>
      <c r="J827" s="85"/>
      <c r="K827" s="85"/>
      <c r="L827" s="84"/>
      <c r="M827" s="85"/>
      <c r="N827" s="85"/>
      <c r="O827" s="84"/>
    </row>
    <row r="828" spans="2:15" thickBot="1" x14ac:dyDescent="0.25">
      <c r="B828" s="87"/>
      <c r="C828" s="85"/>
      <c r="D828" s="85"/>
      <c r="E828" s="85"/>
      <c r="F828" s="84"/>
      <c r="G828" s="84"/>
      <c r="H828" s="84"/>
      <c r="I828" s="84"/>
      <c r="J828" s="85"/>
      <c r="K828" s="85"/>
      <c r="L828" s="84"/>
      <c r="M828" s="85"/>
      <c r="N828" s="85"/>
      <c r="O828" s="84"/>
    </row>
    <row r="829" spans="2:15" thickBot="1" x14ac:dyDescent="0.25">
      <c r="B829" s="87"/>
      <c r="C829" s="85"/>
      <c r="D829" s="85"/>
      <c r="E829" s="85"/>
      <c r="F829" s="84"/>
      <c r="G829" s="84"/>
      <c r="H829" s="84"/>
      <c r="I829" s="84"/>
      <c r="J829" s="85"/>
      <c r="K829" s="85"/>
      <c r="L829" s="84"/>
      <c r="M829" s="85"/>
      <c r="N829" s="85"/>
      <c r="O829" s="84"/>
    </row>
    <row r="830" spans="2:15" thickBot="1" x14ac:dyDescent="0.25">
      <c r="B830" s="87"/>
      <c r="C830" s="85"/>
      <c r="D830" s="85"/>
      <c r="E830" s="85"/>
      <c r="F830" s="84"/>
      <c r="G830" s="84"/>
      <c r="H830" s="84"/>
      <c r="I830" s="84"/>
      <c r="J830" s="85"/>
      <c r="K830" s="85"/>
      <c r="L830" s="84"/>
      <c r="M830" s="85"/>
      <c r="N830" s="85"/>
      <c r="O830" s="84"/>
    </row>
    <row r="831" spans="2:15" thickBot="1" x14ac:dyDescent="0.25">
      <c r="B831" s="87"/>
      <c r="C831" s="85"/>
      <c r="D831" s="85"/>
      <c r="E831" s="85"/>
      <c r="F831" s="84"/>
      <c r="G831" s="84"/>
      <c r="H831" s="84"/>
      <c r="I831" s="84"/>
      <c r="J831" s="85"/>
      <c r="K831" s="85"/>
      <c r="L831" s="84"/>
      <c r="M831" s="85"/>
      <c r="N831" s="85"/>
      <c r="O831" s="84"/>
    </row>
    <row r="832" spans="2:15" thickBot="1" x14ac:dyDescent="0.25">
      <c r="B832" s="87"/>
      <c r="C832" s="85"/>
      <c r="D832" s="85"/>
      <c r="E832" s="85"/>
      <c r="F832" s="84"/>
      <c r="G832" s="84"/>
      <c r="H832" s="84"/>
      <c r="I832" s="84"/>
      <c r="J832" s="85"/>
      <c r="K832" s="85"/>
      <c r="L832" s="84"/>
      <c r="M832" s="85"/>
      <c r="N832" s="85"/>
      <c r="O832" s="84"/>
    </row>
    <row r="833" spans="2:15" thickBot="1" x14ac:dyDescent="0.25">
      <c r="B833" s="87"/>
      <c r="C833" s="85"/>
      <c r="D833" s="85"/>
      <c r="E833" s="85"/>
      <c r="F833" s="84"/>
      <c r="G833" s="84"/>
      <c r="H833" s="84"/>
      <c r="I833" s="84"/>
      <c r="J833" s="85"/>
      <c r="K833" s="85"/>
      <c r="L833" s="84"/>
      <c r="M833" s="85"/>
      <c r="N833" s="85"/>
      <c r="O833" s="84"/>
    </row>
    <row r="834" spans="2:15" thickBot="1" x14ac:dyDescent="0.25">
      <c r="B834" s="87"/>
      <c r="C834" s="85"/>
      <c r="D834" s="85"/>
      <c r="E834" s="85"/>
      <c r="F834" s="84"/>
      <c r="G834" s="84"/>
      <c r="H834" s="84"/>
      <c r="I834" s="84"/>
      <c r="J834" s="85"/>
      <c r="K834" s="85"/>
      <c r="L834" s="84"/>
      <c r="M834" s="85"/>
      <c r="N834" s="85"/>
      <c r="O834" s="84"/>
    </row>
    <row r="835" spans="2:15" thickBot="1" x14ac:dyDescent="0.25">
      <c r="B835" s="87"/>
      <c r="C835" s="85"/>
      <c r="D835" s="85"/>
      <c r="E835" s="85"/>
      <c r="F835" s="84"/>
      <c r="G835" s="84"/>
      <c r="H835" s="84"/>
      <c r="I835" s="84"/>
      <c r="J835" s="85"/>
      <c r="K835" s="85"/>
      <c r="L835" s="84"/>
      <c r="M835" s="85"/>
      <c r="N835" s="85"/>
      <c r="O835" s="84"/>
    </row>
    <row r="836" spans="2:15" thickBot="1" x14ac:dyDescent="0.25">
      <c r="B836" s="87"/>
      <c r="C836" s="85"/>
      <c r="D836" s="85"/>
      <c r="E836" s="85"/>
      <c r="F836" s="84"/>
      <c r="G836" s="84"/>
      <c r="H836" s="84"/>
      <c r="I836" s="84"/>
      <c r="J836" s="85"/>
      <c r="K836" s="85"/>
      <c r="L836" s="84"/>
      <c r="M836" s="85"/>
      <c r="N836" s="85"/>
      <c r="O836" s="84"/>
    </row>
    <row r="837" spans="2:15" thickBot="1" x14ac:dyDescent="0.25">
      <c r="B837" s="87"/>
      <c r="C837" s="85"/>
      <c r="D837" s="85"/>
      <c r="E837" s="85"/>
      <c r="F837" s="84"/>
      <c r="G837" s="84"/>
      <c r="H837" s="84"/>
      <c r="I837" s="84"/>
      <c r="J837" s="85"/>
      <c r="K837" s="85"/>
      <c r="L837" s="84"/>
      <c r="M837" s="85"/>
      <c r="N837" s="85"/>
      <c r="O837" s="84"/>
    </row>
    <row r="838" spans="2:15" thickBot="1" x14ac:dyDescent="0.25">
      <c r="B838" s="87"/>
      <c r="C838" s="85"/>
      <c r="D838" s="85"/>
      <c r="E838" s="85"/>
      <c r="F838" s="84"/>
      <c r="G838" s="84"/>
      <c r="H838" s="84"/>
      <c r="I838" s="84"/>
      <c r="J838" s="85"/>
      <c r="K838" s="85"/>
      <c r="L838" s="84"/>
      <c r="M838" s="85"/>
      <c r="N838" s="85"/>
      <c r="O838" s="84"/>
    </row>
    <row r="839" spans="2:15" thickBot="1" x14ac:dyDescent="0.25">
      <c r="B839" s="87"/>
      <c r="C839" s="85"/>
      <c r="D839" s="85"/>
      <c r="E839" s="85"/>
      <c r="F839" s="84"/>
      <c r="G839" s="84"/>
      <c r="H839" s="84"/>
      <c r="I839" s="84"/>
      <c r="J839" s="85"/>
      <c r="K839" s="85"/>
      <c r="L839" s="84"/>
      <c r="M839" s="85"/>
      <c r="N839" s="85"/>
      <c r="O839" s="84"/>
    </row>
    <row r="840" spans="2:15" thickBot="1" x14ac:dyDescent="0.25">
      <c r="B840" s="87"/>
      <c r="C840" s="85"/>
      <c r="D840" s="85"/>
      <c r="E840" s="85"/>
      <c r="F840" s="84"/>
      <c r="G840" s="84"/>
      <c r="H840" s="84"/>
      <c r="I840" s="84"/>
      <c r="J840" s="85"/>
      <c r="K840" s="85"/>
      <c r="L840" s="84"/>
      <c r="M840" s="85"/>
      <c r="N840" s="85"/>
      <c r="O840" s="84"/>
    </row>
    <row r="841" spans="2:15" thickBot="1" x14ac:dyDescent="0.25">
      <c r="B841" s="87"/>
      <c r="C841" s="85"/>
      <c r="D841" s="85"/>
      <c r="E841" s="85"/>
      <c r="F841" s="84"/>
      <c r="G841" s="84"/>
      <c r="H841" s="84"/>
      <c r="I841" s="84"/>
      <c r="J841" s="85"/>
      <c r="K841" s="85"/>
      <c r="L841" s="84"/>
      <c r="M841" s="85"/>
      <c r="N841" s="85"/>
      <c r="O841" s="84"/>
    </row>
    <row r="842" spans="2:15" thickBot="1" x14ac:dyDescent="0.25">
      <c r="B842" s="87"/>
      <c r="C842" s="85"/>
      <c r="D842" s="85"/>
      <c r="E842" s="85"/>
      <c r="F842" s="84"/>
      <c r="G842" s="84"/>
      <c r="H842" s="84"/>
      <c r="I842" s="84"/>
      <c r="J842" s="85"/>
      <c r="K842" s="85"/>
      <c r="L842" s="84"/>
      <c r="M842" s="85"/>
      <c r="N842" s="85"/>
      <c r="O842" s="84"/>
    </row>
    <row r="843" spans="2:15" thickBot="1" x14ac:dyDescent="0.25">
      <c r="B843" s="87"/>
      <c r="C843" s="85"/>
      <c r="D843" s="85"/>
      <c r="E843" s="85"/>
      <c r="F843" s="84"/>
      <c r="G843" s="84"/>
      <c r="H843" s="84"/>
      <c r="I843" s="84"/>
      <c r="J843" s="85"/>
      <c r="K843" s="85"/>
      <c r="L843" s="84"/>
      <c r="M843" s="85"/>
      <c r="N843" s="85"/>
      <c r="O843" s="84"/>
    </row>
    <row r="844" spans="2:15" thickBot="1" x14ac:dyDescent="0.25">
      <c r="B844" s="87"/>
      <c r="C844" s="85"/>
      <c r="D844" s="85"/>
      <c r="E844" s="85"/>
      <c r="F844" s="84"/>
      <c r="G844" s="84"/>
      <c r="H844" s="84"/>
      <c r="I844" s="84"/>
      <c r="J844" s="85"/>
      <c r="K844" s="85"/>
      <c r="L844" s="84"/>
      <c r="M844" s="85"/>
      <c r="N844" s="85"/>
      <c r="O844" s="84"/>
    </row>
    <row r="845" spans="2:15" thickBot="1" x14ac:dyDescent="0.25">
      <c r="B845" s="87"/>
      <c r="C845" s="85"/>
      <c r="D845" s="85"/>
      <c r="E845" s="85"/>
      <c r="F845" s="84"/>
      <c r="G845" s="84"/>
      <c r="H845" s="84"/>
      <c r="I845" s="84"/>
      <c r="J845" s="85"/>
      <c r="K845" s="85"/>
      <c r="L845" s="84"/>
      <c r="M845" s="85"/>
      <c r="N845" s="85"/>
      <c r="O845" s="84"/>
    </row>
    <row r="846" spans="2:15" thickBot="1" x14ac:dyDescent="0.25">
      <c r="B846" s="87"/>
      <c r="C846" s="85"/>
      <c r="D846" s="85"/>
      <c r="E846" s="85"/>
      <c r="F846" s="84"/>
      <c r="G846" s="84"/>
      <c r="H846" s="84"/>
      <c r="I846" s="84"/>
      <c r="J846" s="85"/>
      <c r="K846" s="85"/>
      <c r="L846" s="84"/>
      <c r="M846" s="85"/>
      <c r="N846" s="85"/>
      <c r="O846" s="84"/>
    </row>
    <row r="847" spans="2:15" thickBot="1" x14ac:dyDescent="0.25">
      <c r="B847" s="87"/>
      <c r="C847" s="85"/>
      <c r="D847" s="85"/>
      <c r="E847" s="85"/>
      <c r="F847" s="84"/>
      <c r="G847" s="84"/>
      <c r="H847" s="84"/>
      <c r="I847" s="84"/>
      <c r="J847" s="85"/>
      <c r="K847" s="85"/>
      <c r="L847" s="84"/>
      <c r="M847" s="85"/>
      <c r="N847" s="85"/>
      <c r="O847" s="84"/>
    </row>
    <row r="848" spans="2:15" thickBot="1" x14ac:dyDescent="0.25">
      <c r="B848" s="87"/>
      <c r="C848" s="85"/>
      <c r="D848" s="85"/>
      <c r="E848" s="85"/>
      <c r="F848" s="84"/>
      <c r="G848" s="84"/>
      <c r="H848" s="84"/>
      <c r="I848" s="84"/>
      <c r="J848" s="85"/>
      <c r="K848" s="85"/>
      <c r="L848" s="84"/>
      <c r="M848" s="85"/>
      <c r="N848" s="85"/>
      <c r="O848" s="84"/>
    </row>
    <row r="849" spans="2:15" thickBot="1" x14ac:dyDescent="0.25">
      <c r="B849" s="87"/>
      <c r="C849" s="85"/>
      <c r="D849" s="85"/>
      <c r="E849" s="85"/>
      <c r="F849" s="84"/>
      <c r="G849" s="84"/>
      <c r="H849" s="84"/>
      <c r="I849" s="84"/>
      <c r="J849" s="85"/>
      <c r="K849" s="85"/>
      <c r="L849" s="84"/>
      <c r="M849" s="85"/>
      <c r="N849" s="85"/>
      <c r="O849" s="84"/>
    </row>
    <row r="850" spans="2:15" thickBot="1" x14ac:dyDescent="0.25">
      <c r="B850" s="87"/>
      <c r="C850" s="85"/>
      <c r="D850" s="85"/>
      <c r="E850" s="85"/>
      <c r="F850" s="84"/>
      <c r="G850" s="84"/>
      <c r="H850" s="84"/>
      <c r="I850" s="84"/>
      <c r="J850" s="85"/>
      <c r="K850" s="85"/>
      <c r="L850" s="84"/>
      <c r="M850" s="85"/>
      <c r="N850" s="85"/>
      <c r="O850" s="84"/>
    </row>
    <row r="851" spans="2:15" thickBot="1" x14ac:dyDescent="0.25">
      <c r="B851" s="87"/>
      <c r="C851" s="85"/>
      <c r="D851" s="85"/>
      <c r="E851" s="85"/>
      <c r="F851" s="84"/>
      <c r="G851" s="84"/>
      <c r="H851" s="84"/>
      <c r="I851" s="84"/>
      <c r="J851" s="85"/>
      <c r="K851" s="85"/>
      <c r="L851" s="84"/>
      <c r="M851" s="85"/>
      <c r="N851" s="85"/>
      <c r="O851" s="84"/>
    </row>
    <row r="852" spans="2:15" thickBot="1" x14ac:dyDescent="0.25">
      <c r="B852" s="87"/>
      <c r="C852" s="85"/>
      <c r="D852" s="85"/>
      <c r="E852" s="85"/>
      <c r="F852" s="84"/>
      <c r="G852" s="84"/>
      <c r="H852" s="84"/>
      <c r="I852" s="84"/>
      <c r="J852" s="85"/>
      <c r="K852" s="85"/>
      <c r="L852" s="84"/>
      <c r="M852" s="85"/>
      <c r="N852" s="85"/>
      <c r="O852" s="84"/>
    </row>
    <row r="853" spans="2:15" thickBot="1" x14ac:dyDescent="0.25">
      <c r="B853" s="87"/>
      <c r="C853" s="85"/>
      <c r="D853" s="85"/>
      <c r="E853" s="85"/>
      <c r="F853" s="84"/>
      <c r="G853" s="84"/>
      <c r="H853" s="84"/>
      <c r="I853" s="84"/>
      <c r="J853" s="85"/>
      <c r="K853" s="85"/>
      <c r="L853" s="84"/>
      <c r="M853" s="85"/>
      <c r="N853" s="85"/>
      <c r="O853" s="84"/>
    </row>
    <row r="854" spans="2:15" thickBot="1" x14ac:dyDescent="0.25">
      <c r="B854" s="87"/>
      <c r="C854" s="85"/>
      <c r="D854" s="85"/>
      <c r="E854" s="85"/>
      <c r="F854" s="84"/>
      <c r="G854" s="84"/>
      <c r="H854" s="84"/>
      <c r="I854" s="84"/>
      <c r="J854" s="85"/>
      <c r="K854" s="85"/>
      <c r="L854" s="84"/>
      <c r="M854" s="85"/>
      <c r="N854" s="85"/>
      <c r="O854" s="84"/>
    </row>
    <row r="855" spans="2:15" thickBot="1" x14ac:dyDescent="0.25">
      <c r="B855" s="87"/>
      <c r="C855" s="85"/>
      <c r="D855" s="85"/>
      <c r="E855" s="85"/>
      <c r="F855" s="84"/>
      <c r="G855" s="84"/>
      <c r="H855" s="84"/>
      <c r="I855" s="84"/>
      <c r="J855" s="85"/>
      <c r="K855" s="85"/>
      <c r="L855" s="84"/>
      <c r="M855" s="85"/>
      <c r="N855" s="85"/>
      <c r="O855" s="84"/>
    </row>
    <row r="856" spans="2:15" thickBot="1" x14ac:dyDescent="0.25">
      <c r="B856" s="87"/>
      <c r="C856" s="85"/>
      <c r="D856" s="85"/>
      <c r="E856" s="85"/>
      <c r="F856" s="84"/>
      <c r="G856" s="84"/>
      <c r="H856" s="84"/>
      <c r="I856" s="84"/>
      <c r="J856" s="85"/>
      <c r="K856" s="85"/>
      <c r="L856" s="84"/>
      <c r="M856" s="85"/>
      <c r="N856" s="85"/>
      <c r="O856" s="84"/>
    </row>
    <row r="857" spans="2:15" thickBot="1" x14ac:dyDescent="0.25">
      <c r="B857" s="87"/>
      <c r="C857" s="85"/>
      <c r="D857" s="85"/>
      <c r="E857" s="85"/>
      <c r="F857" s="84"/>
      <c r="G857" s="84"/>
      <c r="H857" s="84"/>
      <c r="I857" s="84"/>
      <c r="J857" s="85"/>
      <c r="K857" s="85"/>
      <c r="L857" s="84"/>
      <c r="M857" s="85"/>
      <c r="N857" s="85"/>
      <c r="O857" s="84"/>
    </row>
    <row r="858" spans="2:15" thickBot="1" x14ac:dyDescent="0.25">
      <c r="B858" s="87"/>
      <c r="C858" s="85"/>
      <c r="D858" s="85"/>
      <c r="E858" s="85"/>
      <c r="F858" s="84"/>
      <c r="G858" s="84"/>
      <c r="H858" s="84"/>
      <c r="I858" s="84"/>
      <c r="J858" s="85"/>
      <c r="K858" s="85"/>
      <c r="L858" s="84"/>
      <c r="M858" s="85"/>
      <c r="N858" s="85"/>
      <c r="O858" s="84"/>
    </row>
    <row r="859" spans="2:15" thickBot="1" x14ac:dyDescent="0.25">
      <c r="B859" s="87"/>
      <c r="C859" s="85"/>
      <c r="D859" s="85"/>
      <c r="E859" s="85"/>
      <c r="F859" s="84"/>
      <c r="G859" s="84"/>
      <c r="H859" s="84"/>
      <c r="I859" s="84"/>
      <c r="J859" s="85"/>
      <c r="K859" s="85"/>
      <c r="L859" s="84"/>
      <c r="M859" s="85"/>
      <c r="N859" s="85"/>
      <c r="O859" s="84"/>
    </row>
    <row r="860" spans="2:15" thickBot="1" x14ac:dyDescent="0.25">
      <c r="B860" s="87"/>
      <c r="C860" s="85"/>
      <c r="D860" s="85"/>
      <c r="E860" s="85"/>
      <c r="F860" s="84"/>
      <c r="G860" s="84"/>
      <c r="H860" s="84"/>
      <c r="I860" s="84"/>
      <c r="J860" s="85"/>
      <c r="K860" s="85"/>
      <c r="L860" s="84"/>
      <c r="M860" s="85"/>
      <c r="N860" s="85"/>
      <c r="O860" s="84"/>
    </row>
    <row r="861" spans="2:15" thickBot="1" x14ac:dyDescent="0.25">
      <c r="B861" s="87"/>
      <c r="C861" s="85"/>
      <c r="D861" s="85"/>
      <c r="E861" s="85"/>
      <c r="F861" s="84"/>
      <c r="G861" s="84"/>
      <c r="H861" s="84"/>
      <c r="I861" s="84"/>
      <c r="J861" s="85"/>
      <c r="K861" s="85"/>
      <c r="L861" s="84"/>
      <c r="M861" s="85"/>
      <c r="N861" s="85"/>
      <c r="O861" s="84"/>
    </row>
    <row r="862" spans="2:15" thickBot="1" x14ac:dyDescent="0.25">
      <c r="B862" s="87"/>
      <c r="C862" s="85"/>
      <c r="D862" s="85"/>
      <c r="E862" s="85"/>
      <c r="F862" s="84"/>
      <c r="G862" s="84"/>
      <c r="H862" s="84"/>
      <c r="I862" s="84"/>
      <c r="J862" s="85"/>
      <c r="K862" s="85"/>
      <c r="L862" s="84"/>
      <c r="M862" s="85"/>
      <c r="N862" s="85"/>
      <c r="O862" s="84"/>
    </row>
    <row r="863" spans="2:15" thickBot="1" x14ac:dyDescent="0.25">
      <c r="B863" s="87"/>
      <c r="C863" s="85"/>
      <c r="D863" s="85"/>
      <c r="E863" s="85"/>
      <c r="F863" s="84"/>
      <c r="G863" s="84"/>
      <c r="H863" s="84"/>
      <c r="I863" s="84"/>
      <c r="J863" s="85"/>
      <c r="K863" s="85"/>
      <c r="L863" s="84"/>
      <c r="M863" s="85"/>
      <c r="N863" s="85"/>
      <c r="O863" s="84"/>
    </row>
    <row r="864" spans="2:15" thickBot="1" x14ac:dyDescent="0.25">
      <c r="B864" s="87"/>
      <c r="C864" s="85"/>
      <c r="D864" s="85"/>
      <c r="E864" s="85"/>
      <c r="F864" s="84"/>
      <c r="G864" s="84"/>
      <c r="H864" s="84"/>
      <c r="I864" s="84"/>
      <c r="J864" s="85"/>
      <c r="K864" s="85"/>
      <c r="L864" s="84"/>
      <c r="M864" s="85"/>
      <c r="N864" s="85"/>
      <c r="O864" s="84"/>
    </row>
    <row r="865" spans="2:15" thickBot="1" x14ac:dyDescent="0.25">
      <c r="B865" s="87"/>
      <c r="C865" s="85"/>
      <c r="D865" s="85"/>
      <c r="E865" s="85"/>
      <c r="F865" s="84"/>
      <c r="G865" s="84"/>
      <c r="H865" s="84"/>
      <c r="I865" s="84"/>
      <c r="J865" s="85"/>
      <c r="K865" s="85"/>
      <c r="L865" s="84"/>
      <c r="M865" s="85"/>
      <c r="N865" s="85"/>
      <c r="O865" s="84"/>
    </row>
    <row r="866" spans="2:15" thickBot="1" x14ac:dyDescent="0.25">
      <c r="B866" s="87"/>
      <c r="C866" s="85"/>
      <c r="D866" s="85"/>
      <c r="E866" s="85"/>
      <c r="F866" s="84"/>
      <c r="G866" s="84"/>
      <c r="H866" s="84"/>
      <c r="I866" s="84"/>
      <c r="J866" s="85"/>
      <c r="K866" s="85"/>
      <c r="L866" s="84"/>
      <c r="M866" s="85"/>
      <c r="N866" s="85"/>
      <c r="O866" s="84"/>
    </row>
    <row r="867" spans="2:15" thickBot="1" x14ac:dyDescent="0.25">
      <c r="B867" s="87"/>
      <c r="C867" s="85"/>
      <c r="D867" s="85"/>
      <c r="E867" s="85"/>
      <c r="F867" s="84"/>
      <c r="G867" s="84"/>
      <c r="H867" s="84"/>
      <c r="I867" s="84"/>
      <c r="J867" s="85"/>
      <c r="K867" s="85"/>
      <c r="L867" s="84"/>
      <c r="M867" s="85"/>
      <c r="N867" s="85"/>
      <c r="O867" s="84"/>
    </row>
    <row r="868" spans="2:15" thickBot="1" x14ac:dyDescent="0.25">
      <c r="B868" s="87"/>
      <c r="C868" s="85"/>
      <c r="D868" s="85"/>
      <c r="E868" s="85"/>
      <c r="F868" s="84"/>
      <c r="G868" s="84"/>
      <c r="H868" s="84"/>
      <c r="I868" s="84"/>
      <c r="J868" s="85"/>
      <c r="K868" s="85"/>
      <c r="L868" s="84"/>
      <c r="M868" s="85"/>
      <c r="N868" s="85"/>
      <c r="O868" s="84"/>
    </row>
    <row r="869" spans="2:15" thickBot="1" x14ac:dyDescent="0.25">
      <c r="B869" s="87"/>
      <c r="C869" s="85"/>
      <c r="D869" s="85"/>
      <c r="E869" s="85"/>
      <c r="F869" s="84"/>
      <c r="G869" s="84"/>
      <c r="H869" s="84"/>
      <c r="I869" s="84"/>
      <c r="J869" s="85"/>
      <c r="K869" s="85"/>
      <c r="L869" s="84"/>
      <c r="M869" s="85"/>
      <c r="N869" s="85"/>
      <c r="O869" s="84"/>
    </row>
    <row r="870" spans="2:15" thickBot="1" x14ac:dyDescent="0.25">
      <c r="B870" s="87"/>
      <c r="C870" s="85"/>
      <c r="D870" s="85"/>
      <c r="E870" s="85"/>
      <c r="F870" s="84"/>
      <c r="G870" s="84"/>
      <c r="H870" s="84"/>
      <c r="I870" s="84"/>
      <c r="J870" s="85"/>
      <c r="K870" s="85"/>
      <c r="L870" s="84"/>
      <c r="M870" s="85"/>
      <c r="N870" s="85"/>
      <c r="O870" s="84"/>
    </row>
    <row r="871" spans="2:15" thickBot="1" x14ac:dyDescent="0.25">
      <c r="B871" s="87"/>
      <c r="C871" s="85"/>
      <c r="D871" s="85"/>
      <c r="E871" s="85"/>
      <c r="F871" s="84"/>
      <c r="G871" s="84"/>
      <c r="H871" s="84"/>
      <c r="I871" s="84"/>
      <c r="J871" s="85"/>
      <c r="K871" s="85"/>
      <c r="L871" s="84"/>
      <c r="M871" s="85"/>
      <c r="N871" s="85"/>
      <c r="O871" s="84"/>
    </row>
    <row r="872" spans="2:15" thickBot="1" x14ac:dyDescent="0.25">
      <c r="B872" s="87"/>
      <c r="C872" s="85"/>
      <c r="D872" s="85"/>
      <c r="E872" s="85"/>
      <c r="F872" s="84"/>
      <c r="G872" s="84"/>
      <c r="H872" s="84"/>
      <c r="I872" s="84"/>
      <c r="J872" s="85"/>
      <c r="K872" s="85"/>
      <c r="L872" s="84"/>
      <c r="M872" s="85"/>
      <c r="N872" s="85"/>
      <c r="O872" s="84"/>
    </row>
    <row r="873" spans="2:15" thickBot="1" x14ac:dyDescent="0.25">
      <c r="B873" s="87"/>
      <c r="C873" s="85"/>
      <c r="D873" s="85"/>
      <c r="E873" s="85"/>
      <c r="F873" s="84"/>
      <c r="G873" s="84"/>
      <c r="H873" s="84"/>
      <c r="I873" s="84"/>
      <c r="J873" s="85"/>
      <c r="K873" s="85"/>
      <c r="L873" s="84"/>
      <c r="M873" s="85"/>
      <c r="N873" s="85"/>
      <c r="O873" s="84"/>
    </row>
    <row r="874" spans="2:15" thickBot="1" x14ac:dyDescent="0.25">
      <c r="B874" s="87"/>
      <c r="C874" s="85"/>
      <c r="D874" s="85"/>
      <c r="E874" s="85"/>
      <c r="F874" s="84"/>
      <c r="G874" s="84"/>
      <c r="H874" s="84"/>
      <c r="I874" s="84"/>
      <c r="J874" s="85"/>
      <c r="K874" s="85"/>
      <c r="L874" s="84"/>
      <c r="M874" s="85"/>
      <c r="N874" s="85"/>
      <c r="O874" s="84"/>
    </row>
    <row r="875" spans="2:15" thickBot="1" x14ac:dyDescent="0.25">
      <c r="B875" s="87"/>
      <c r="C875" s="85"/>
      <c r="D875" s="85"/>
      <c r="E875" s="85"/>
      <c r="F875" s="84"/>
      <c r="G875" s="84"/>
      <c r="H875" s="84"/>
      <c r="I875" s="84"/>
      <c r="J875" s="85"/>
      <c r="K875" s="85"/>
      <c r="L875" s="84"/>
      <c r="M875" s="85"/>
      <c r="N875" s="85"/>
      <c r="O875" s="84"/>
    </row>
    <row r="876" spans="2:15" thickBot="1" x14ac:dyDescent="0.25">
      <c r="B876" s="87"/>
      <c r="C876" s="85"/>
      <c r="D876" s="85"/>
      <c r="E876" s="85"/>
      <c r="F876" s="84"/>
      <c r="G876" s="84"/>
      <c r="H876" s="84"/>
      <c r="I876" s="84"/>
      <c r="J876" s="85"/>
      <c r="K876" s="85"/>
      <c r="L876" s="84"/>
      <c r="M876" s="85"/>
      <c r="N876" s="85"/>
      <c r="O876" s="84"/>
    </row>
    <row r="877" spans="2:15" thickBot="1" x14ac:dyDescent="0.25">
      <c r="B877" s="87"/>
      <c r="C877" s="85"/>
      <c r="D877" s="85"/>
      <c r="E877" s="85"/>
      <c r="F877" s="84"/>
      <c r="G877" s="84"/>
      <c r="H877" s="84"/>
      <c r="I877" s="84"/>
      <c r="J877" s="85"/>
      <c r="K877" s="85"/>
      <c r="L877" s="84"/>
      <c r="M877" s="85"/>
      <c r="N877" s="85"/>
      <c r="O877" s="84"/>
    </row>
    <row r="878" spans="2:15" thickBot="1" x14ac:dyDescent="0.25">
      <c r="B878" s="87"/>
      <c r="C878" s="85"/>
      <c r="D878" s="85"/>
      <c r="E878" s="85"/>
      <c r="F878" s="84"/>
      <c r="G878" s="84"/>
      <c r="H878" s="84"/>
      <c r="I878" s="84"/>
      <c r="J878" s="85"/>
      <c r="K878" s="85"/>
      <c r="L878" s="84"/>
      <c r="M878" s="85"/>
      <c r="N878" s="85"/>
      <c r="O878" s="84"/>
    </row>
    <row r="879" spans="2:15" thickBot="1" x14ac:dyDescent="0.25">
      <c r="B879" s="87"/>
      <c r="C879" s="85"/>
      <c r="D879" s="85"/>
      <c r="E879" s="85"/>
      <c r="F879" s="84"/>
      <c r="G879" s="84"/>
      <c r="H879" s="84"/>
      <c r="I879" s="84"/>
      <c r="J879" s="85"/>
      <c r="K879" s="85"/>
      <c r="L879" s="84"/>
      <c r="M879" s="85"/>
      <c r="N879" s="85"/>
      <c r="O879" s="84"/>
    </row>
    <row r="880" spans="2:15" thickBot="1" x14ac:dyDescent="0.25">
      <c r="B880" s="87"/>
      <c r="C880" s="85"/>
      <c r="D880" s="85"/>
      <c r="E880" s="85"/>
      <c r="F880" s="84"/>
      <c r="G880" s="84"/>
      <c r="H880" s="84"/>
      <c r="I880" s="84"/>
      <c r="J880" s="85"/>
      <c r="K880" s="85"/>
      <c r="L880" s="84"/>
      <c r="M880" s="85"/>
      <c r="N880" s="85"/>
      <c r="O880" s="84"/>
    </row>
    <row r="881" spans="2:15" thickBot="1" x14ac:dyDescent="0.25">
      <c r="B881" s="87"/>
      <c r="C881" s="85"/>
      <c r="D881" s="85"/>
      <c r="E881" s="85"/>
      <c r="F881" s="84"/>
      <c r="G881" s="84"/>
      <c r="H881" s="84"/>
      <c r="I881" s="84"/>
      <c r="J881" s="85"/>
      <c r="K881" s="85"/>
      <c r="L881" s="84"/>
      <c r="M881" s="85"/>
      <c r="N881" s="85"/>
      <c r="O881" s="84"/>
    </row>
    <row r="882" spans="2:15" thickBot="1" x14ac:dyDescent="0.25">
      <c r="B882" s="87"/>
      <c r="C882" s="85"/>
      <c r="D882" s="85"/>
      <c r="E882" s="85"/>
      <c r="F882" s="84"/>
      <c r="G882" s="84"/>
      <c r="H882" s="84"/>
      <c r="I882" s="84"/>
      <c r="J882" s="85"/>
      <c r="K882" s="85"/>
      <c r="L882" s="84"/>
      <c r="M882" s="85"/>
      <c r="N882" s="85"/>
      <c r="O882" s="84"/>
    </row>
    <row r="883" spans="2:15" thickBot="1" x14ac:dyDescent="0.25">
      <c r="B883" s="87"/>
      <c r="C883" s="85"/>
      <c r="D883" s="85"/>
      <c r="E883" s="85"/>
      <c r="F883" s="84"/>
      <c r="G883" s="84"/>
      <c r="H883" s="84"/>
      <c r="I883" s="84"/>
      <c r="J883" s="85"/>
      <c r="K883" s="85"/>
      <c r="L883" s="84"/>
      <c r="M883" s="85"/>
      <c r="N883" s="85"/>
      <c r="O883" s="84"/>
    </row>
    <row r="884" spans="2:15" thickBot="1" x14ac:dyDescent="0.25">
      <c r="B884" s="87"/>
      <c r="C884" s="85"/>
      <c r="D884" s="85"/>
      <c r="E884" s="85"/>
      <c r="F884" s="84"/>
      <c r="G884" s="84"/>
      <c r="H884" s="84"/>
      <c r="I884" s="84"/>
      <c r="J884" s="85"/>
      <c r="K884" s="85"/>
      <c r="L884" s="84"/>
      <c r="M884" s="85"/>
      <c r="N884" s="85"/>
      <c r="O884" s="84"/>
    </row>
    <row r="885" spans="2:15" thickBot="1" x14ac:dyDescent="0.25">
      <c r="B885" s="87"/>
      <c r="C885" s="85"/>
      <c r="D885" s="85"/>
      <c r="E885" s="85"/>
      <c r="F885" s="84"/>
      <c r="G885" s="84"/>
      <c r="H885" s="84"/>
      <c r="I885" s="84"/>
      <c r="J885" s="85"/>
      <c r="K885" s="85"/>
      <c r="L885" s="84"/>
      <c r="M885" s="85"/>
      <c r="N885" s="85"/>
      <c r="O885" s="84"/>
    </row>
    <row r="886" spans="2:15" thickBot="1" x14ac:dyDescent="0.25">
      <c r="B886" s="87"/>
      <c r="C886" s="85"/>
      <c r="D886" s="85"/>
      <c r="E886" s="85"/>
      <c r="F886" s="84"/>
      <c r="G886" s="84"/>
      <c r="H886" s="84"/>
      <c r="I886" s="84"/>
      <c r="J886" s="85"/>
      <c r="K886" s="85"/>
      <c r="L886" s="84"/>
      <c r="M886" s="85"/>
      <c r="N886" s="85"/>
      <c r="O886" s="84"/>
    </row>
    <row r="887" spans="2:15" thickBot="1" x14ac:dyDescent="0.25">
      <c r="B887" s="87"/>
      <c r="C887" s="85"/>
      <c r="D887" s="85"/>
      <c r="E887" s="85"/>
      <c r="F887" s="84"/>
      <c r="G887" s="84"/>
      <c r="H887" s="84"/>
      <c r="I887" s="84"/>
      <c r="J887" s="85"/>
      <c r="K887" s="85"/>
      <c r="L887" s="84"/>
      <c r="M887" s="85"/>
      <c r="N887" s="85"/>
      <c r="O887" s="84"/>
    </row>
    <row r="888" spans="2:15" thickBot="1" x14ac:dyDescent="0.25">
      <c r="B888" s="87"/>
      <c r="C888" s="85"/>
      <c r="D888" s="85"/>
      <c r="E888" s="85"/>
      <c r="F888" s="84"/>
      <c r="G888" s="84"/>
      <c r="H888" s="84"/>
      <c r="I888" s="84"/>
      <c r="J888" s="85"/>
      <c r="K888" s="85"/>
      <c r="L888" s="84"/>
      <c r="M888" s="85"/>
      <c r="N888" s="85"/>
      <c r="O888" s="84"/>
    </row>
    <row r="889" spans="2:15" thickBot="1" x14ac:dyDescent="0.25">
      <c r="B889" s="87"/>
      <c r="C889" s="85"/>
      <c r="D889" s="85"/>
      <c r="E889" s="85"/>
      <c r="F889" s="84"/>
      <c r="G889" s="84"/>
      <c r="H889" s="84"/>
      <c r="I889" s="84"/>
      <c r="J889" s="85"/>
      <c r="K889" s="85"/>
      <c r="L889" s="84"/>
      <c r="M889" s="85"/>
      <c r="N889" s="85"/>
      <c r="O889" s="84"/>
    </row>
    <row r="890" spans="2:15" thickBot="1" x14ac:dyDescent="0.25">
      <c r="B890" s="87"/>
      <c r="C890" s="85"/>
      <c r="D890" s="85"/>
      <c r="E890" s="85"/>
      <c r="F890" s="84"/>
      <c r="G890" s="84"/>
      <c r="H890" s="84"/>
      <c r="I890" s="84"/>
      <c r="J890" s="85"/>
      <c r="K890" s="85"/>
      <c r="L890" s="84"/>
      <c r="M890" s="85"/>
      <c r="N890" s="85"/>
      <c r="O890" s="84"/>
    </row>
    <row r="891" spans="2:15" thickBot="1" x14ac:dyDescent="0.25">
      <c r="B891" s="87"/>
      <c r="C891" s="85"/>
      <c r="D891" s="85"/>
      <c r="E891" s="85"/>
      <c r="F891" s="84"/>
      <c r="G891" s="84"/>
      <c r="H891" s="84"/>
      <c r="I891" s="84"/>
      <c r="J891" s="85"/>
      <c r="K891" s="85"/>
      <c r="L891" s="84"/>
      <c r="M891" s="85"/>
      <c r="N891" s="85"/>
      <c r="O891" s="84"/>
    </row>
    <row r="892" spans="2:15" thickBot="1" x14ac:dyDescent="0.25">
      <c r="B892" s="87"/>
      <c r="C892" s="85"/>
      <c r="D892" s="85"/>
      <c r="E892" s="85"/>
      <c r="F892" s="84"/>
      <c r="G892" s="84"/>
      <c r="H892" s="84"/>
      <c r="I892" s="84"/>
      <c r="J892" s="85"/>
      <c r="K892" s="85"/>
      <c r="L892" s="84"/>
      <c r="M892" s="85"/>
      <c r="N892" s="85"/>
      <c r="O892" s="84"/>
    </row>
    <row r="893" spans="2:15" thickBot="1" x14ac:dyDescent="0.25">
      <c r="B893" s="87"/>
      <c r="C893" s="85"/>
      <c r="D893" s="85"/>
      <c r="E893" s="85"/>
      <c r="F893" s="84"/>
      <c r="G893" s="84"/>
      <c r="H893" s="84"/>
      <c r="I893" s="84"/>
      <c r="J893" s="85"/>
      <c r="K893" s="85"/>
      <c r="L893" s="84"/>
      <c r="M893" s="85"/>
      <c r="N893" s="85"/>
      <c r="O893" s="84"/>
    </row>
    <row r="894" spans="2:15" thickBot="1" x14ac:dyDescent="0.25">
      <c r="B894" s="87"/>
      <c r="C894" s="85"/>
      <c r="D894" s="85"/>
      <c r="E894" s="85"/>
      <c r="F894" s="84"/>
      <c r="G894" s="84"/>
      <c r="H894" s="84"/>
      <c r="I894" s="84"/>
      <c r="J894" s="85"/>
      <c r="K894" s="85"/>
      <c r="L894" s="84"/>
      <c r="M894" s="85"/>
      <c r="N894" s="85"/>
      <c r="O894" s="84"/>
    </row>
    <row r="895" spans="2:15" thickBot="1" x14ac:dyDescent="0.25">
      <c r="B895" s="87"/>
      <c r="C895" s="85"/>
      <c r="D895" s="85"/>
      <c r="E895" s="85"/>
      <c r="F895" s="84"/>
      <c r="G895" s="84"/>
      <c r="H895" s="84"/>
      <c r="I895" s="84"/>
      <c r="J895" s="85"/>
      <c r="K895" s="85"/>
      <c r="L895" s="84"/>
      <c r="M895" s="85"/>
      <c r="N895" s="85"/>
      <c r="O895" s="84"/>
    </row>
    <row r="896" spans="2:15" thickBot="1" x14ac:dyDescent="0.25">
      <c r="B896" s="87"/>
      <c r="C896" s="85"/>
      <c r="D896" s="85"/>
      <c r="E896" s="85"/>
      <c r="F896" s="84"/>
      <c r="G896" s="84"/>
      <c r="H896" s="84"/>
      <c r="I896" s="84"/>
      <c r="J896" s="85"/>
      <c r="K896" s="85"/>
      <c r="L896" s="84"/>
      <c r="M896" s="85"/>
      <c r="N896" s="85"/>
      <c r="O896" s="84"/>
    </row>
    <row r="897" spans="2:15" thickBot="1" x14ac:dyDescent="0.25">
      <c r="B897" s="87"/>
      <c r="C897" s="85"/>
      <c r="D897" s="85"/>
      <c r="E897" s="85"/>
      <c r="F897" s="84"/>
      <c r="G897" s="84"/>
      <c r="H897" s="84"/>
      <c r="I897" s="84"/>
      <c r="J897" s="85"/>
      <c r="K897" s="85"/>
      <c r="L897" s="84"/>
      <c r="M897" s="85"/>
      <c r="N897" s="85"/>
      <c r="O897" s="84"/>
    </row>
    <row r="898" spans="2:15" thickBot="1" x14ac:dyDescent="0.25">
      <c r="B898" s="87"/>
      <c r="C898" s="85"/>
      <c r="D898" s="85"/>
      <c r="E898" s="85"/>
      <c r="F898" s="84"/>
      <c r="G898" s="84"/>
      <c r="H898" s="84"/>
      <c r="I898" s="84"/>
      <c r="J898" s="85"/>
      <c r="K898" s="85"/>
      <c r="L898" s="84"/>
      <c r="M898" s="85"/>
      <c r="N898" s="85"/>
      <c r="O898" s="84"/>
    </row>
    <row r="899" spans="2:15" thickBot="1" x14ac:dyDescent="0.25">
      <c r="B899" s="87"/>
      <c r="C899" s="85"/>
      <c r="D899" s="85"/>
      <c r="E899" s="85"/>
      <c r="F899" s="84"/>
      <c r="G899" s="84"/>
      <c r="H899" s="84"/>
      <c r="I899" s="84"/>
      <c r="J899" s="85"/>
      <c r="K899" s="85"/>
      <c r="L899" s="84"/>
      <c r="M899" s="85"/>
      <c r="N899" s="85"/>
      <c r="O899" s="84"/>
    </row>
    <row r="900" spans="2:15" thickBot="1" x14ac:dyDescent="0.25">
      <c r="B900" s="87"/>
      <c r="C900" s="85"/>
      <c r="D900" s="85"/>
      <c r="E900" s="85"/>
      <c r="F900" s="84"/>
      <c r="G900" s="84"/>
      <c r="H900" s="84"/>
      <c r="I900" s="84"/>
      <c r="J900" s="85"/>
      <c r="K900" s="85"/>
      <c r="L900" s="84"/>
      <c r="M900" s="85"/>
      <c r="N900" s="85"/>
      <c r="O900" s="84"/>
    </row>
    <row r="901" spans="2:15" thickBot="1" x14ac:dyDescent="0.25">
      <c r="B901" s="87"/>
      <c r="C901" s="85"/>
      <c r="D901" s="85"/>
      <c r="E901" s="85"/>
      <c r="F901" s="84"/>
      <c r="G901" s="84"/>
      <c r="H901" s="84"/>
      <c r="I901" s="84"/>
      <c r="J901" s="85"/>
      <c r="K901" s="85"/>
      <c r="L901" s="84"/>
      <c r="M901" s="85"/>
      <c r="N901" s="85"/>
      <c r="O901" s="84"/>
    </row>
    <row r="902" spans="2:15" thickBot="1" x14ac:dyDescent="0.25">
      <c r="B902" s="87"/>
      <c r="C902" s="85"/>
      <c r="D902" s="85"/>
      <c r="E902" s="85"/>
      <c r="F902" s="84"/>
      <c r="G902" s="84"/>
      <c r="H902" s="84"/>
      <c r="I902" s="84"/>
      <c r="J902" s="85"/>
      <c r="K902" s="85"/>
      <c r="L902" s="84"/>
      <c r="M902" s="85"/>
      <c r="N902" s="85"/>
      <c r="O902" s="84"/>
    </row>
    <row r="903" spans="2:15" thickBot="1" x14ac:dyDescent="0.25">
      <c r="B903" s="87"/>
      <c r="C903" s="85"/>
      <c r="D903" s="85"/>
      <c r="E903" s="85"/>
      <c r="F903" s="84"/>
      <c r="G903" s="84"/>
      <c r="H903" s="84"/>
      <c r="I903" s="84"/>
      <c r="J903" s="85"/>
      <c r="K903" s="85"/>
      <c r="L903" s="84"/>
      <c r="M903" s="85"/>
      <c r="N903" s="85"/>
      <c r="O903" s="84"/>
    </row>
    <row r="904" spans="2:15" thickBot="1" x14ac:dyDescent="0.25">
      <c r="B904" s="87"/>
      <c r="C904" s="85"/>
      <c r="D904" s="85"/>
      <c r="E904" s="85"/>
      <c r="F904" s="84"/>
      <c r="G904" s="84"/>
      <c r="H904" s="84"/>
      <c r="I904" s="84"/>
      <c r="J904" s="85"/>
      <c r="K904" s="85"/>
      <c r="L904" s="84"/>
      <c r="M904" s="85"/>
      <c r="N904" s="85"/>
      <c r="O904" s="84"/>
    </row>
    <row r="905" spans="2:15" thickBot="1" x14ac:dyDescent="0.25">
      <c r="B905" s="87"/>
      <c r="C905" s="85"/>
      <c r="D905" s="85"/>
      <c r="E905" s="85"/>
      <c r="F905" s="84"/>
      <c r="G905" s="84"/>
      <c r="H905" s="84"/>
      <c r="I905" s="84"/>
      <c r="J905" s="85"/>
      <c r="K905" s="85"/>
      <c r="L905" s="84"/>
      <c r="M905" s="85"/>
      <c r="N905" s="85"/>
      <c r="O905" s="84"/>
    </row>
    <row r="906" spans="2:15" thickBot="1" x14ac:dyDescent="0.25">
      <c r="B906" s="87"/>
      <c r="C906" s="85"/>
      <c r="D906" s="85"/>
      <c r="E906" s="85"/>
      <c r="F906" s="84"/>
      <c r="G906" s="84"/>
      <c r="H906" s="84"/>
      <c r="I906" s="84"/>
      <c r="J906" s="85"/>
      <c r="K906" s="85"/>
      <c r="L906" s="84"/>
      <c r="M906" s="85"/>
      <c r="N906" s="85"/>
      <c r="O906" s="84"/>
    </row>
    <row r="907" spans="2:15" thickBot="1" x14ac:dyDescent="0.25">
      <c r="B907" s="87"/>
      <c r="C907" s="85"/>
      <c r="D907" s="85"/>
      <c r="E907" s="85"/>
      <c r="F907" s="84"/>
      <c r="G907" s="84"/>
      <c r="H907" s="84"/>
      <c r="I907" s="84"/>
      <c r="J907" s="85"/>
      <c r="K907" s="85"/>
      <c r="L907" s="84"/>
      <c r="M907" s="85"/>
      <c r="N907" s="85"/>
      <c r="O907" s="84"/>
    </row>
    <row r="908" spans="2:15" thickBot="1" x14ac:dyDescent="0.25">
      <c r="B908" s="87"/>
      <c r="C908" s="85"/>
      <c r="D908" s="85"/>
      <c r="E908" s="85"/>
      <c r="F908" s="84"/>
      <c r="G908" s="84"/>
      <c r="H908" s="84"/>
      <c r="I908" s="84"/>
      <c r="J908" s="85"/>
      <c r="K908" s="85"/>
      <c r="L908" s="84"/>
      <c r="M908" s="85"/>
      <c r="N908" s="85"/>
      <c r="O908" s="84"/>
    </row>
    <row r="909" spans="2:15" thickBot="1" x14ac:dyDescent="0.25">
      <c r="B909" s="87"/>
      <c r="C909" s="85"/>
      <c r="D909" s="85"/>
      <c r="E909" s="85"/>
      <c r="F909" s="84"/>
      <c r="G909" s="84"/>
      <c r="H909" s="84"/>
      <c r="I909" s="84"/>
      <c r="J909" s="85"/>
      <c r="K909" s="85"/>
      <c r="L909" s="84"/>
      <c r="M909" s="85"/>
      <c r="N909" s="85"/>
      <c r="O909" s="84"/>
    </row>
    <row r="910" spans="2:15" thickBot="1" x14ac:dyDescent="0.25">
      <c r="B910" s="87"/>
      <c r="C910" s="85"/>
      <c r="D910" s="85"/>
      <c r="E910" s="85"/>
      <c r="F910" s="84"/>
      <c r="G910" s="84"/>
      <c r="H910" s="84"/>
      <c r="I910" s="84"/>
      <c r="J910" s="85"/>
      <c r="K910" s="85"/>
      <c r="L910" s="84"/>
      <c r="M910" s="85"/>
      <c r="N910" s="85"/>
      <c r="O910" s="84"/>
    </row>
    <row r="911" spans="2:15" thickBot="1" x14ac:dyDescent="0.25">
      <c r="B911" s="87"/>
      <c r="C911" s="85"/>
      <c r="D911" s="85"/>
      <c r="E911" s="85"/>
      <c r="F911" s="84"/>
      <c r="G911" s="84"/>
      <c r="H911" s="84"/>
      <c r="I911" s="84"/>
      <c r="J911" s="85"/>
      <c r="K911" s="85"/>
      <c r="L911" s="84"/>
      <c r="M911" s="85"/>
      <c r="N911" s="85"/>
      <c r="O911" s="84"/>
    </row>
    <row r="912" spans="2:15" thickBot="1" x14ac:dyDescent="0.25">
      <c r="B912" s="87"/>
      <c r="C912" s="85"/>
      <c r="D912" s="85"/>
      <c r="E912" s="85"/>
      <c r="F912" s="84"/>
      <c r="G912" s="84"/>
      <c r="H912" s="84"/>
      <c r="I912" s="84"/>
      <c r="J912" s="85"/>
      <c r="K912" s="85"/>
      <c r="L912" s="84"/>
      <c r="M912" s="85"/>
      <c r="N912" s="85"/>
      <c r="O912" s="84"/>
    </row>
    <row r="913" spans="2:15" thickBot="1" x14ac:dyDescent="0.25">
      <c r="B913" s="87"/>
      <c r="C913" s="85"/>
      <c r="D913" s="85"/>
      <c r="E913" s="85"/>
      <c r="F913" s="84"/>
      <c r="G913" s="84"/>
      <c r="H913" s="84"/>
      <c r="I913" s="84"/>
      <c r="J913" s="85"/>
      <c r="K913" s="85"/>
      <c r="L913" s="84"/>
      <c r="M913" s="85"/>
      <c r="N913" s="85"/>
      <c r="O913" s="84"/>
    </row>
    <row r="914" spans="2:15" thickBot="1" x14ac:dyDescent="0.25">
      <c r="B914" s="87"/>
      <c r="C914" s="85"/>
      <c r="D914" s="85"/>
      <c r="E914" s="85"/>
      <c r="F914" s="84"/>
      <c r="G914" s="84"/>
      <c r="H914" s="84"/>
      <c r="I914" s="84"/>
      <c r="J914" s="85"/>
      <c r="K914" s="85"/>
      <c r="L914" s="84"/>
      <c r="M914" s="85"/>
      <c r="N914" s="85"/>
      <c r="O914" s="84"/>
    </row>
    <row r="915" spans="2:15" thickBot="1" x14ac:dyDescent="0.25">
      <c r="B915" s="87"/>
      <c r="C915" s="85"/>
      <c r="D915" s="85"/>
      <c r="E915" s="85"/>
      <c r="F915" s="84"/>
      <c r="G915" s="84"/>
      <c r="H915" s="84"/>
      <c r="I915" s="84"/>
      <c r="J915" s="85"/>
      <c r="K915" s="85"/>
      <c r="L915" s="84"/>
      <c r="M915" s="85"/>
      <c r="N915" s="85"/>
      <c r="O915" s="84"/>
    </row>
    <row r="916" spans="2:15" thickBot="1" x14ac:dyDescent="0.25">
      <c r="B916" s="87"/>
      <c r="C916" s="85"/>
      <c r="D916" s="85"/>
      <c r="E916" s="85"/>
      <c r="F916" s="84"/>
      <c r="G916" s="84"/>
      <c r="H916" s="84"/>
      <c r="I916" s="84"/>
      <c r="J916" s="85"/>
      <c r="K916" s="85"/>
      <c r="L916" s="84"/>
      <c r="M916" s="85"/>
      <c r="N916" s="85"/>
      <c r="O916" s="84"/>
    </row>
    <row r="917" spans="2:15" thickBot="1" x14ac:dyDescent="0.25">
      <c r="B917" s="87"/>
      <c r="C917" s="85"/>
      <c r="D917" s="85"/>
      <c r="E917" s="85"/>
      <c r="F917" s="84"/>
      <c r="G917" s="84"/>
      <c r="H917" s="84"/>
      <c r="I917" s="84"/>
      <c r="J917" s="85"/>
      <c r="K917" s="85"/>
      <c r="L917" s="84"/>
      <c r="M917" s="85"/>
      <c r="N917" s="85"/>
      <c r="O917" s="84"/>
    </row>
    <row r="918" spans="2:15" thickBot="1" x14ac:dyDescent="0.25">
      <c r="B918" s="87"/>
      <c r="C918" s="85"/>
      <c r="D918" s="85"/>
      <c r="E918" s="85"/>
      <c r="F918" s="84"/>
      <c r="G918" s="84"/>
      <c r="H918" s="84"/>
      <c r="I918" s="84"/>
      <c r="J918" s="85"/>
      <c r="K918" s="85"/>
      <c r="L918" s="84"/>
      <c r="M918" s="85"/>
      <c r="N918" s="85"/>
      <c r="O918" s="84"/>
    </row>
    <row r="919" spans="2:15" thickBot="1" x14ac:dyDescent="0.25">
      <c r="B919" s="87"/>
      <c r="C919" s="85"/>
      <c r="D919" s="85"/>
      <c r="E919" s="85"/>
      <c r="F919" s="84"/>
      <c r="G919" s="84"/>
      <c r="H919" s="84"/>
      <c r="I919" s="84"/>
      <c r="J919" s="85"/>
      <c r="K919" s="85"/>
      <c r="L919" s="84"/>
      <c r="M919" s="85"/>
      <c r="N919" s="85"/>
      <c r="O919" s="84"/>
    </row>
    <row r="920" spans="2:15" thickBot="1" x14ac:dyDescent="0.25">
      <c r="B920" s="87"/>
      <c r="C920" s="85"/>
      <c r="D920" s="85"/>
      <c r="E920" s="85"/>
      <c r="F920" s="84"/>
      <c r="G920" s="84"/>
      <c r="H920" s="84"/>
      <c r="I920" s="84"/>
      <c r="J920" s="85"/>
      <c r="K920" s="85"/>
      <c r="L920" s="84"/>
      <c r="M920" s="85"/>
      <c r="N920" s="85"/>
      <c r="O920" s="84"/>
    </row>
    <row r="921" spans="2:15" thickBot="1" x14ac:dyDescent="0.25">
      <c r="B921" s="87"/>
      <c r="C921" s="85"/>
      <c r="D921" s="85"/>
      <c r="E921" s="85"/>
      <c r="F921" s="84"/>
      <c r="G921" s="84"/>
      <c r="H921" s="84"/>
      <c r="I921" s="84"/>
      <c r="J921" s="85"/>
      <c r="K921" s="85"/>
      <c r="L921" s="84"/>
      <c r="M921" s="85"/>
      <c r="N921" s="85"/>
      <c r="O921" s="84"/>
    </row>
    <row r="922" spans="2:15" thickBot="1" x14ac:dyDescent="0.25">
      <c r="B922" s="87"/>
      <c r="C922" s="85"/>
      <c r="D922" s="85"/>
      <c r="E922" s="85"/>
      <c r="F922" s="84"/>
      <c r="G922" s="84"/>
      <c r="H922" s="84"/>
      <c r="I922" s="84"/>
      <c r="J922" s="85"/>
      <c r="K922" s="85"/>
      <c r="L922" s="84"/>
      <c r="M922" s="85"/>
      <c r="N922" s="85"/>
      <c r="O922" s="84"/>
    </row>
    <row r="923" spans="2:15" thickBot="1" x14ac:dyDescent="0.25">
      <c r="B923" s="87"/>
      <c r="C923" s="85"/>
      <c r="D923" s="85"/>
      <c r="E923" s="85"/>
      <c r="F923" s="84"/>
      <c r="G923" s="84"/>
      <c r="H923" s="84"/>
      <c r="I923" s="84"/>
      <c r="J923" s="85"/>
      <c r="K923" s="85"/>
      <c r="L923" s="84"/>
      <c r="M923" s="85"/>
      <c r="N923" s="85"/>
      <c r="O923" s="84"/>
    </row>
    <row r="924" spans="2:15" thickBot="1" x14ac:dyDescent="0.25">
      <c r="B924" s="87"/>
      <c r="C924" s="85"/>
      <c r="D924" s="85"/>
      <c r="E924" s="85"/>
      <c r="F924" s="84"/>
      <c r="G924" s="84"/>
      <c r="H924" s="84"/>
      <c r="I924" s="84"/>
      <c r="J924" s="85"/>
      <c r="K924" s="85"/>
      <c r="L924" s="84"/>
      <c r="M924" s="85"/>
      <c r="N924" s="85"/>
      <c r="O924" s="84"/>
    </row>
    <row r="925" spans="2:15" thickBot="1" x14ac:dyDescent="0.25">
      <c r="B925" s="87"/>
      <c r="C925" s="85"/>
      <c r="D925" s="85"/>
      <c r="E925" s="85"/>
      <c r="F925" s="84"/>
      <c r="G925" s="84"/>
      <c r="H925" s="84"/>
      <c r="I925" s="84"/>
      <c r="J925" s="85"/>
      <c r="K925" s="85"/>
      <c r="L925" s="84"/>
      <c r="M925" s="85"/>
      <c r="N925" s="85"/>
      <c r="O925" s="84"/>
    </row>
    <row r="926" spans="2:15" thickBot="1" x14ac:dyDescent="0.25">
      <c r="B926" s="87"/>
      <c r="C926" s="85"/>
      <c r="D926" s="85"/>
      <c r="E926" s="85"/>
      <c r="F926" s="84"/>
      <c r="G926" s="84"/>
      <c r="H926" s="84"/>
      <c r="I926" s="84"/>
      <c r="J926" s="85"/>
      <c r="K926" s="85"/>
      <c r="L926" s="84"/>
      <c r="M926" s="85"/>
      <c r="N926" s="85"/>
      <c r="O926" s="84"/>
    </row>
    <row r="927" spans="2:15" thickBot="1" x14ac:dyDescent="0.25">
      <c r="B927" s="87"/>
      <c r="C927" s="85"/>
      <c r="D927" s="85"/>
      <c r="E927" s="85"/>
      <c r="F927" s="84"/>
      <c r="G927" s="84"/>
      <c r="H927" s="84"/>
      <c r="I927" s="84"/>
      <c r="J927" s="85"/>
      <c r="K927" s="85"/>
      <c r="L927" s="84"/>
      <c r="M927" s="85"/>
      <c r="N927" s="85"/>
      <c r="O927" s="84"/>
    </row>
    <row r="928" spans="2:15" thickBot="1" x14ac:dyDescent="0.25">
      <c r="B928" s="87"/>
      <c r="C928" s="85"/>
      <c r="D928" s="85"/>
      <c r="E928" s="85"/>
      <c r="F928" s="84"/>
      <c r="G928" s="84"/>
      <c r="H928" s="84"/>
      <c r="I928" s="84"/>
      <c r="J928" s="85"/>
      <c r="K928" s="85"/>
      <c r="L928" s="84"/>
      <c r="M928" s="85"/>
      <c r="N928" s="85"/>
      <c r="O928" s="84"/>
    </row>
    <row r="929" spans="2:15" thickBot="1" x14ac:dyDescent="0.25">
      <c r="B929" s="87"/>
      <c r="C929" s="85"/>
      <c r="D929" s="85"/>
      <c r="E929" s="85"/>
      <c r="F929" s="84"/>
      <c r="G929" s="84"/>
      <c r="H929" s="84"/>
      <c r="I929" s="84"/>
      <c r="J929" s="85"/>
      <c r="K929" s="85"/>
      <c r="L929" s="84"/>
      <c r="M929" s="85"/>
      <c r="N929" s="85"/>
      <c r="O929" s="84"/>
    </row>
    <row r="930" spans="2:15" thickBot="1" x14ac:dyDescent="0.25">
      <c r="B930" s="87"/>
      <c r="C930" s="85"/>
      <c r="D930" s="85"/>
      <c r="E930" s="85"/>
      <c r="F930" s="84"/>
      <c r="G930" s="84"/>
      <c r="H930" s="84"/>
      <c r="I930" s="84"/>
      <c r="J930" s="85"/>
      <c r="K930" s="85"/>
      <c r="L930" s="84"/>
      <c r="M930" s="85"/>
      <c r="N930" s="85"/>
      <c r="O930" s="84"/>
    </row>
    <row r="931" spans="2:15" thickBot="1" x14ac:dyDescent="0.25">
      <c r="B931" s="87"/>
      <c r="C931" s="85"/>
      <c r="D931" s="85"/>
      <c r="E931" s="85"/>
      <c r="F931" s="84"/>
      <c r="G931" s="84"/>
      <c r="H931" s="84"/>
      <c r="I931" s="84"/>
      <c r="J931" s="85"/>
      <c r="K931" s="85"/>
      <c r="L931" s="84"/>
      <c r="M931" s="85"/>
      <c r="N931" s="85"/>
      <c r="O931" s="84"/>
    </row>
    <row r="932" spans="2:15" thickBot="1" x14ac:dyDescent="0.25">
      <c r="B932" s="87"/>
      <c r="C932" s="85"/>
      <c r="D932" s="85"/>
      <c r="E932" s="85"/>
      <c r="F932" s="84"/>
      <c r="G932" s="84"/>
      <c r="H932" s="84"/>
      <c r="I932" s="84"/>
      <c r="J932" s="85"/>
      <c r="K932" s="85"/>
      <c r="L932" s="84"/>
      <c r="M932" s="85"/>
      <c r="N932" s="85"/>
      <c r="O932" s="84"/>
    </row>
    <row r="933" spans="2:15" thickBot="1" x14ac:dyDescent="0.25">
      <c r="B933" s="87"/>
      <c r="C933" s="85"/>
      <c r="D933" s="85"/>
      <c r="E933" s="85"/>
      <c r="F933" s="84"/>
      <c r="G933" s="84"/>
      <c r="H933" s="84"/>
      <c r="I933" s="84"/>
      <c r="J933" s="85"/>
      <c r="K933" s="85"/>
      <c r="L933" s="84"/>
      <c r="M933" s="85"/>
      <c r="N933" s="85"/>
      <c r="O933" s="84"/>
    </row>
    <row r="934" spans="2:15" thickBot="1" x14ac:dyDescent="0.25">
      <c r="B934" s="87"/>
      <c r="C934" s="85"/>
      <c r="D934" s="85"/>
      <c r="E934" s="85"/>
      <c r="F934" s="84"/>
      <c r="G934" s="84"/>
      <c r="H934" s="84"/>
      <c r="I934" s="84"/>
      <c r="J934" s="85"/>
      <c r="K934" s="85"/>
      <c r="L934" s="84"/>
      <c r="M934" s="85"/>
      <c r="N934" s="85"/>
      <c r="O934" s="84"/>
    </row>
    <row r="935" spans="2:15" thickBot="1" x14ac:dyDescent="0.25">
      <c r="B935" s="87"/>
      <c r="C935" s="85"/>
      <c r="D935" s="85"/>
      <c r="E935" s="85"/>
      <c r="F935" s="84"/>
      <c r="G935" s="84"/>
      <c r="H935" s="84"/>
      <c r="I935" s="84"/>
      <c r="J935" s="85"/>
      <c r="K935" s="85"/>
      <c r="L935" s="84"/>
      <c r="M935" s="85"/>
      <c r="N935" s="85"/>
      <c r="O935" s="84"/>
    </row>
    <row r="936" spans="2:15" thickBot="1" x14ac:dyDescent="0.25">
      <c r="B936" s="87"/>
      <c r="C936" s="85"/>
      <c r="D936" s="85"/>
      <c r="E936" s="85"/>
      <c r="F936" s="84"/>
      <c r="G936" s="84"/>
      <c r="H936" s="84"/>
      <c r="I936" s="84"/>
      <c r="J936" s="85"/>
      <c r="K936" s="85"/>
      <c r="L936" s="84"/>
      <c r="M936" s="85"/>
      <c r="N936" s="85"/>
      <c r="O936" s="84"/>
    </row>
    <row r="937" spans="2:15" thickBot="1" x14ac:dyDescent="0.25">
      <c r="B937" s="87"/>
      <c r="C937" s="85"/>
      <c r="D937" s="85"/>
      <c r="E937" s="85"/>
      <c r="F937" s="84"/>
      <c r="G937" s="84"/>
      <c r="H937" s="84"/>
      <c r="I937" s="84"/>
      <c r="J937" s="85"/>
      <c r="K937" s="85"/>
      <c r="L937" s="84"/>
      <c r="M937" s="85"/>
      <c r="N937" s="85"/>
      <c r="O937" s="84"/>
    </row>
    <row r="938" spans="2:15" thickBot="1" x14ac:dyDescent="0.25">
      <c r="B938" s="87"/>
      <c r="C938" s="85"/>
      <c r="D938" s="85"/>
      <c r="E938" s="85"/>
      <c r="F938" s="84"/>
      <c r="G938" s="84"/>
      <c r="H938" s="84"/>
      <c r="I938" s="84"/>
      <c r="J938" s="85"/>
      <c r="K938" s="85"/>
      <c r="L938" s="84"/>
      <c r="M938" s="85"/>
      <c r="N938" s="85"/>
      <c r="O938" s="84"/>
    </row>
    <row r="939" spans="2:15" thickBot="1" x14ac:dyDescent="0.25">
      <c r="B939" s="87"/>
      <c r="C939" s="85"/>
      <c r="D939" s="85"/>
      <c r="E939" s="85"/>
      <c r="F939" s="84"/>
      <c r="G939" s="84"/>
      <c r="H939" s="84"/>
      <c r="I939" s="84"/>
      <c r="J939" s="85"/>
      <c r="K939" s="85"/>
      <c r="L939" s="84"/>
      <c r="M939" s="85"/>
      <c r="N939" s="85"/>
      <c r="O939" s="84"/>
    </row>
    <row r="940" spans="2:15" thickBot="1" x14ac:dyDescent="0.25">
      <c r="B940" s="87"/>
      <c r="C940" s="85"/>
      <c r="D940" s="85"/>
      <c r="E940" s="85"/>
      <c r="F940" s="84"/>
      <c r="G940" s="84"/>
      <c r="H940" s="84"/>
      <c r="I940" s="84"/>
      <c r="J940" s="85"/>
      <c r="K940" s="85"/>
      <c r="L940" s="84"/>
      <c r="M940" s="85"/>
      <c r="N940" s="85"/>
      <c r="O940" s="84"/>
    </row>
    <row r="941" spans="2:15" thickBot="1" x14ac:dyDescent="0.25">
      <c r="B941" s="87"/>
      <c r="C941" s="85"/>
      <c r="D941" s="85"/>
      <c r="E941" s="85"/>
      <c r="F941" s="84"/>
      <c r="G941" s="84"/>
      <c r="H941" s="84"/>
      <c r="I941" s="84"/>
      <c r="J941" s="85"/>
      <c r="K941" s="85"/>
      <c r="L941" s="84"/>
      <c r="M941" s="85"/>
      <c r="N941" s="85"/>
      <c r="O941" s="84"/>
    </row>
    <row r="942" spans="2:15" thickBot="1" x14ac:dyDescent="0.25">
      <c r="B942" s="87"/>
      <c r="C942" s="85"/>
      <c r="D942" s="85"/>
      <c r="E942" s="85"/>
      <c r="F942" s="84"/>
      <c r="G942" s="84"/>
      <c r="H942" s="84"/>
      <c r="I942" s="84"/>
      <c r="J942" s="85"/>
      <c r="K942" s="85"/>
      <c r="L942" s="84"/>
      <c r="M942" s="85"/>
      <c r="N942" s="85"/>
      <c r="O942" s="84"/>
    </row>
    <row r="943" spans="2:15" thickBot="1" x14ac:dyDescent="0.25">
      <c r="B943" s="87"/>
      <c r="C943" s="85"/>
      <c r="D943" s="85"/>
      <c r="E943" s="85"/>
      <c r="F943" s="84"/>
      <c r="G943" s="84"/>
      <c r="H943" s="84"/>
      <c r="I943" s="84"/>
      <c r="J943" s="85"/>
      <c r="K943" s="85"/>
      <c r="L943" s="84"/>
      <c r="M943" s="85"/>
      <c r="N943" s="85"/>
      <c r="O943" s="84"/>
    </row>
    <row r="944" spans="2:15" thickBot="1" x14ac:dyDescent="0.25">
      <c r="B944" s="87"/>
      <c r="C944" s="85"/>
      <c r="D944" s="85"/>
      <c r="E944" s="85"/>
      <c r="F944" s="84"/>
      <c r="G944" s="84"/>
      <c r="H944" s="84"/>
      <c r="I944" s="84"/>
      <c r="J944" s="85"/>
      <c r="K944" s="85"/>
      <c r="L944" s="84"/>
      <c r="M944" s="85"/>
      <c r="N944" s="85"/>
      <c r="O944" s="84"/>
    </row>
    <row r="945" spans="2:15" thickBot="1" x14ac:dyDescent="0.25">
      <c r="B945" s="87"/>
      <c r="C945" s="85"/>
      <c r="D945" s="85"/>
      <c r="E945" s="85"/>
      <c r="F945" s="84"/>
      <c r="G945" s="84"/>
      <c r="H945" s="84"/>
      <c r="I945" s="84"/>
      <c r="J945" s="85"/>
      <c r="K945" s="85"/>
      <c r="L945" s="84"/>
      <c r="M945" s="85"/>
      <c r="N945" s="85"/>
      <c r="O945" s="84"/>
    </row>
    <row r="946" spans="2:15" thickBot="1" x14ac:dyDescent="0.25">
      <c r="B946" s="87"/>
      <c r="C946" s="85"/>
      <c r="D946" s="85"/>
      <c r="E946" s="85"/>
      <c r="F946" s="84"/>
      <c r="G946" s="84"/>
      <c r="H946" s="84"/>
      <c r="I946" s="84"/>
      <c r="J946" s="85"/>
      <c r="K946" s="85"/>
      <c r="L946" s="84"/>
      <c r="M946" s="85"/>
      <c r="N946" s="85"/>
      <c r="O946" s="84"/>
    </row>
    <row r="947" spans="2:15" thickBot="1" x14ac:dyDescent="0.25">
      <c r="B947" s="87"/>
      <c r="C947" s="85"/>
      <c r="D947" s="85"/>
      <c r="E947" s="85"/>
      <c r="F947" s="84"/>
      <c r="G947" s="84"/>
      <c r="H947" s="84"/>
      <c r="I947" s="84"/>
      <c r="J947" s="85"/>
      <c r="K947" s="85"/>
      <c r="L947" s="84"/>
      <c r="M947" s="85"/>
      <c r="N947" s="85"/>
      <c r="O947" s="84"/>
    </row>
    <row r="948" spans="2:15" thickBot="1" x14ac:dyDescent="0.25">
      <c r="B948" s="87"/>
      <c r="C948" s="85"/>
      <c r="D948" s="85"/>
      <c r="E948" s="85"/>
      <c r="F948" s="84"/>
      <c r="G948" s="84"/>
      <c r="H948" s="84"/>
      <c r="I948" s="84"/>
      <c r="J948" s="85"/>
      <c r="K948" s="85"/>
      <c r="L948" s="84"/>
      <c r="M948" s="85"/>
      <c r="N948" s="85"/>
      <c r="O948" s="84"/>
    </row>
    <row r="949" spans="2:15" thickBot="1" x14ac:dyDescent="0.25">
      <c r="B949" s="87"/>
      <c r="C949" s="85"/>
      <c r="D949" s="85"/>
      <c r="E949" s="85"/>
      <c r="F949" s="84"/>
      <c r="G949" s="84"/>
      <c r="H949" s="84"/>
      <c r="I949" s="84"/>
      <c r="J949" s="85"/>
      <c r="K949" s="85"/>
      <c r="L949" s="84"/>
      <c r="M949" s="85"/>
      <c r="N949" s="85"/>
      <c r="O949" s="84"/>
    </row>
    <row r="950" spans="2:15" thickBot="1" x14ac:dyDescent="0.25">
      <c r="B950" s="87"/>
      <c r="C950" s="85"/>
      <c r="D950" s="85"/>
      <c r="E950" s="85"/>
      <c r="F950" s="84"/>
      <c r="G950" s="84"/>
      <c r="H950" s="84"/>
      <c r="I950" s="84"/>
      <c r="J950" s="85"/>
      <c r="K950" s="85"/>
      <c r="L950" s="84"/>
      <c r="M950" s="85"/>
      <c r="N950" s="85"/>
      <c r="O950" s="84"/>
    </row>
    <row r="951" spans="2:15" thickBot="1" x14ac:dyDescent="0.25">
      <c r="B951" s="87"/>
      <c r="C951" s="85"/>
      <c r="D951" s="85"/>
      <c r="E951" s="85"/>
      <c r="F951" s="84"/>
      <c r="G951" s="84"/>
      <c r="H951" s="84"/>
      <c r="I951" s="84"/>
      <c r="J951" s="85"/>
      <c r="K951" s="85"/>
      <c r="L951" s="84"/>
      <c r="M951" s="85"/>
      <c r="N951" s="85"/>
      <c r="O951" s="84"/>
    </row>
    <row r="952" spans="2:15" thickBot="1" x14ac:dyDescent="0.25">
      <c r="B952" s="87"/>
      <c r="C952" s="85"/>
      <c r="D952" s="85"/>
      <c r="E952" s="85"/>
      <c r="F952" s="84"/>
      <c r="G952" s="84"/>
      <c r="H952" s="84"/>
      <c r="I952" s="84"/>
      <c r="J952" s="85"/>
      <c r="K952" s="85"/>
      <c r="L952" s="84"/>
      <c r="M952" s="85"/>
      <c r="N952" s="85"/>
      <c r="O952" s="84"/>
    </row>
    <row r="953" spans="2:15" thickBot="1" x14ac:dyDescent="0.25">
      <c r="B953" s="87"/>
      <c r="C953" s="85"/>
      <c r="D953" s="85"/>
      <c r="E953" s="85"/>
      <c r="F953" s="84"/>
      <c r="G953" s="84"/>
      <c r="H953" s="84"/>
      <c r="I953" s="84"/>
      <c r="J953" s="85"/>
      <c r="K953" s="85"/>
      <c r="L953" s="84"/>
      <c r="M953" s="85"/>
      <c r="N953" s="85"/>
      <c r="O953" s="84"/>
    </row>
    <row r="954" spans="2:15" thickBot="1" x14ac:dyDescent="0.25">
      <c r="B954" s="87"/>
      <c r="C954" s="85"/>
      <c r="D954" s="85"/>
      <c r="E954" s="85"/>
      <c r="F954" s="84"/>
      <c r="G954" s="84"/>
      <c r="H954" s="84"/>
      <c r="I954" s="84"/>
      <c r="J954" s="85"/>
      <c r="K954" s="85"/>
      <c r="L954" s="84"/>
      <c r="M954" s="85"/>
      <c r="N954" s="85"/>
      <c r="O954" s="84"/>
    </row>
    <row r="955" spans="2:15" thickBot="1" x14ac:dyDescent="0.25">
      <c r="B955" s="87"/>
      <c r="C955" s="85"/>
      <c r="D955" s="85"/>
      <c r="E955" s="85"/>
      <c r="F955" s="84"/>
      <c r="G955" s="84"/>
      <c r="H955" s="84"/>
      <c r="I955" s="84"/>
      <c r="J955" s="85"/>
      <c r="K955" s="85"/>
      <c r="L955" s="84"/>
      <c r="M955" s="85"/>
      <c r="N955" s="85"/>
      <c r="O955" s="84"/>
    </row>
    <row r="956" spans="2:15" thickBot="1" x14ac:dyDescent="0.25">
      <c r="B956" s="87"/>
      <c r="C956" s="85"/>
      <c r="D956" s="85"/>
      <c r="E956" s="85"/>
      <c r="F956" s="84"/>
      <c r="G956" s="84"/>
      <c r="H956" s="84"/>
      <c r="I956" s="84"/>
      <c r="J956" s="85"/>
      <c r="K956" s="85"/>
      <c r="L956" s="84"/>
      <c r="M956" s="85"/>
      <c r="N956" s="85"/>
      <c r="O956" s="84"/>
    </row>
    <row r="957" spans="2:15" thickBot="1" x14ac:dyDescent="0.25">
      <c r="B957" s="87"/>
      <c r="C957" s="85"/>
      <c r="D957" s="85"/>
      <c r="E957" s="85"/>
      <c r="F957" s="84"/>
      <c r="G957" s="84"/>
      <c r="H957" s="84"/>
      <c r="I957" s="84"/>
      <c r="J957" s="85"/>
      <c r="K957" s="85"/>
      <c r="L957" s="84"/>
      <c r="M957" s="85"/>
      <c r="N957" s="85"/>
      <c r="O957" s="84"/>
    </row>
    <row r="958" spans="2:15" thickBot="1" x14ac:dyDescent="0.25">
      <c r="B958" s="87"/>
      <c r="C958" s="85"/>
      <c r="D958" s="85"/>
      <c r="E958" s="85"/>
      <c r="F958" s="84"/>
      <c r="G958" s="84"/>
      <c r="H958" s="84"/>
      <c r="I958" s="84"/>
      <c r="J958" s="85"/>
      <c r="K958" s="85"/>
      <c r="L958" s="84"/>
      <c r="M958" s="85"/>
      <c r="N958" s="85"/>
      <c r="O958" s="84"/>
    </row>
    <row r="959" spans="2:15" thickBot="1" x14ac:dyDescent="0.25">
      <c r="B959" s="87"/>
      <c r="C959" s="85"/>
      <c r="D959" s="85"/>
      <c r="E959" s="85"/>
      <c r="F959" s="84"/>
      <c r="G959" s="84"/>
      <c r="H959" s="84"/>
      <c r="I959" s="84"/>
      <c r="J959" s="85"/>
      <c r="K959" s="85"/>
      <c r="L959" s="84"/>
      <c r="M959" s="85"/>
      <c r="N959" s="85"/>
      <c r="O959" s="84"/>
    </row>
    <row r="960" spans="2:15" thickBot="1" x14ac:dyDescent="0.25">
      <c r="B960" s="87"/>
      <c r="C960" s="85"/>
      <c r="D960" s="85"/>
      <c r="E960" s="85"/>
      <c r="F960" s="84"/>
      <c r="G960" s="84"/>
      <c r="H960" s="84"/>
      <c r="I960" s="84"/>
      <c r="J960" s="85"/>
      <c r="K960" s="85"/>
      <c r="L960" s="84"/>
      <c r="M960" s="85"/>
      <c r="N960" s="85"/>
      <c r="O960" s="84"/>
    </row>
    <row r="961" spans="2:15" thickBot="1" x14ac:dyDescent="0.25">
      <c r="B961" s="87"/>
      <c r="C961" s="85"/>
      <c r="D961" s="85"/>
      <c r="E961" s="85"/>
      <c r="F961" s="84"/>
      <c r="G961" s="84"/>
      <c r="H961" s="84"/>
      <c r="I961" s="84"/>
      <c r="J961" s="85"/>
      <c r="K961" s="85"/>
      <c r="L961" s="84"/>
      <c r="M961" s="85"/>
      <c r="N961" s="85"/>
      <c r="O961" s="84"/>
    </row>
    <row r="962" spans="2:15" thickBot="1" x14ac:dyDescent="0.25">
      <c r="B962" s="87"/>
      <c r="C962" s="85"/>
      <c r="D962" s="85"/>
      <c r="E962" s="85"/>
      <c r="F962" s="84"/>
      <c r="G962" s="84"/>
      <c r="H962" s="84"/>
      <c r="I962" s="84"/>
      <c r="J962" s="85"/>
      <c r="K962" s="85"/>
      <c r="L962" s="84"/>
      <c r="M962" s="85"/>
      <c r="N962" s="85"/>
      <c r="O962" s="84"/>
    </row>
    <row r="963" spans="2:15" thickBot="1" x14ac:dyDescent="0.25">
      <c r="B963" s="87"/>
      <c r="C963" s="85"/>
      <c r="D963" s="85"/>
      <c r="E963" s="85"/>
      <c r="F963" s="84"/>
      <c r="G963" s="84"/>
      <c r="H963" s="84"/>
      <c r="I963" s="84"/>
      <c r="J963" s="85"/>
      <c r="K963" s="85"/>
      <c r="L963" s="84"/>
      <c r="M963" s="85"/>
      <c r="N963" s="85"/>
      <c r="O963" s="84"/>
    </row>
    <row r="964" spans="2:15" thickBot="1" x14ac:dyDescent="0.25">
      <c r="B964" s="87"/>
      <c r="C964" s="85"/>
      <c r="D964" s="85"/>
      <c r="E964" s="85"/>
      <c r="F964" s="84"/>
      <c r="G964" s="84"/>
      <c r="H964" s="84"/>
      <c r="I964" s="84"/>
      <c r="J964" s="85"/>
      <c r="K964" s="85"/>
      <c r="L964" s="84"/>
      <c r="M964" s="85"/>
      <c r="N964" s="85"/>
      <c r="O964" s="84"/>
    </row>
    <row r="965" spans="2:15" thickBot="1" x14ac:dyDescent="0.25">
      <c r="B965" s="87"/>
      <c r="C965" s="85"/>
      <c r="D965" s="85"/>
      <c r="E965" s="85"/>
      <c r="F965" s="84"/>
      <c r="G965" s="84"/>
      <c r="H965" s="84"/>
      <c r="I965" s="84"/>
      <c r="J965" s="85"/>
      <c r="K965" s="85"/>
      <c r="L965" s="84"/>
      <c r="M965" s="85"/>
      <c r="N965" s="85"/>
      <c r="O965" s="84"/>
    </row>
    <row r="966" spans="2:15" thickBot="1" x14ac:dyDescent="0.25">
      <c r="B966" s="87"/>
      <c r="C966" s="85"/>
      <c r="D966" s="85"/>
      <c r="E966" s="85"/>
      <c r="F966" s="84"/>
      <c r="G966" s="84"/>
      <c r="H966" s="84"/>
      <c r="I966" s="84"/>
      <c r="J966" s="85"/>
      <c r="K966" s="85"/>
      <c r="L966" s="84"/>
      <c r="M966" s="85"/>
      <c r="N966" s="85"/>
      <c r="O966" s="84"/>
    </row>
    <row r="967" spans="2:15" thickBot="1" x14ac:dyDescent="0.25">
      <c r="B967" s="87"/>
      <c r="C967" s="85"/>
      <c r="D967" s="85"/>
      <c r="E967" s="85"/>
      <c r="F967" s="84"/>
      <c r="G967" s="84"/>
      <c r="H967" s="84"/>
      <c r="I967" s="84"/>
      <c r="J967" s="85"/>
      <c r="K967" s="85"/>
      <c r="L967" s="84"/>
      <c r="M967" s="85"/>
      <c r="N967" s="85"/>
      <c r="O967" s="84"/>
    </row>
    <row r="968" spans="2:15" thickBot="1" x14ac:dyDescent="0.25">
      <c r="B968" s="87"/>
      <c r="C968" s="85"/>
      <c r="D968" s="85"/>
      <c r="E968" s="85"/>
      <c r="F968" s="84"/>
      <c r="G968" s="84"/>
      <c r="H968" s="84"/>
      <c r="I968" s="84"/>
      <c r="J968" s="85"/>
      <c r="K968" s="85"/>
      <c r="L968" s="84"/>
      <c r="M968" s="85"/>
      <c r="N968" s="85"/>
      <c r="O968" s="84"/>
    </row>
    <row r="969" spans="2:15" thickBot="1" x14ac:dyDescent="0.25">
      <c r="B969" s="87"/>
      <c r="C969" s="85"/>
      <c r="D969" s="85"/>
      <c r="E969" s="85"/>
      <c r="F969" s="84"/>
      <c r="G969" s="84"/>
      <c r="H969" s="84"/>
      <c r="I969" s="84"/>
      <c r="J969" s="85"/>
      <c r="K969" s="85"/>
      <c r="L969" s="84"/>
      <c r="M969" s="85"/>
      <c r="N969" s="85"/>
      <c r="O969" s="84"/>
    </row>
    <row r="970" spans="2:15" thickBot="1" x14ac:dyDescent="0.25">
      <c r="B970" s="87"/>
      <c r="C970" s="85"/>
      <c r="D970" s="85"/>
      <c r="E970" s="85"/>
      <c r="F970" s="84"/>
      <c r="G970" s="84"/>
      <c r="H970" s="84"/>
      <c r="I970" s="84"/>
      <c r="J970" s="85"/>
      <c r="K970" s="85"/>
      <c r="L970" s="84"/>
      <c r="M970" s="85"/>
      <c r="N970" s="85"/>
      <c r="O970" s="84"/>
    </row>
    <row r="971" spans="2:15" thickBot="1" x14ac:dyDescent="0.25">
      <c r="B971" s="87"/>
      <c r="C971" s="85"/>
      <c r="D971" s="85"/>
      <c r="E971" s="85"/>
      <c r="F971" s="84"/>
      <c r="G971" s="84"/>
      <c r="H971" s="84"/>
      <c r="I971" s="84"/>
      <c r="J971" s="85"/>
      <c r="K971" s="85"/>
      <c r="L971" s="84"/>
      <c r="M971" s="85"/>
      <c r="N971" s="85"/>
      <c r="O971" s="84"/>
    </row>
    <row r="972" spans="2:15" thickBot="1" x14ac:dyDescent="0.25">
      <c r="B972" s="87"/>
      <c r="C972" s="85"/>
      <c r="D972" s="85"/>
      <c r="E972" s="85"/>
      <c r="F972" s="84"/>
      <c r="G972" s="84"/>
      <c r="H972" s="84"/>
      <c r="I972" s="84"/>
      <c r="J972" s="85"/>
      <c r="K972" s="85"/>
      <c r="L972" s="84"/>
      <c r="M972" s="85"/>
      <c r="N972" s="85"/>
      <c r="O972" s="84"/>
    </row>
    <row r="973" spans="2:15" thickBot="1" x14ac:dyDescent="0.25">
      <c r="B973" s="87"/>
      <c r="C973" s="85"/>
      <c r="D973" s="85"/>
      <c r="E973" s="85"/>
      <c r="F973" s="84"/>
      <c r="G973" s="84"/>
      <c r="H973" s="84"/>
      <c r="I973" s="84"/>
      <c r="J973" s="85"/>
      <c r="K973" s="85"/>
      <c r="L973" s="84"/>
      <c r="M973" s="85"/>
      <c r="N973" s="85"/>
      <c r="O973" s="84"/>
    </row>
    <row r="974" spans="2:15" thickBot="1" x14ac:dyDescent="0.25">
      <c r="B974" s="87"/>
      <c r="C974" s="85"/>
      <c r="D974" s="85"/>
      <c r="E974" s="85"/>
      <c r="F974" s="84"/>
      <c r="G974" s="84"/>
      <c r="H974" s="84"/>
      <c r="I974" s="84"/>
      <c r="J974" s="85"/>
      <c r="K974" s="85"/>
      <c r="L974" s="84"/>
      <c r="M974" s="85"/>
      <c r="N974" s="85"/>
      <c r="O974" s="84"/>
    </row>
    <row r="975" spans="2:15" thickBot="1" x14ac:dyDescent="0.25">
      <c r="B975" s="87"/>
      <c r="C975" s="85"/>
      <c r="D975" s="85"/>
      <c r="E975" s="85"/>
      <c r="F975" s="84"/>
      <c r="G975" s="84"/>
      <c r="H975" s="84"/>
      <c r="I975" s="84"/>
      <c r="J975" s="85"/>
      <c r="K975" s="85"/>
      <c r="L975" s="84"/>
      <c r="M975" s="85"/>
      <c r="N975" s="85"/>
      <c r="O975" s="84"/>
    </row>
    <row r="976" spans="2:15" thickBot="1" x14ac:dyDescent="0.25">
      <c r="B976" s="87"/>
      <c r="C976" s="85"/>
      <c r="D976" s="85"/>
      <c r="E976" s="85"/>
      <c r="F976" s="84"/>
      <c r="G976" s="84"/>
      <c r="H976" s="84"/>
      <c r="I976" s="84"/>
      <c r="J976" s="85"/>
      <c r="K976" s="85"/>
      <c r="L976" s="84"/>
      <c r="M976" s="85"/>
      <c r="N976" s="85"/>
      <c r="O976" s="84"/>
    </row>
    <row r="977" spans="2:15" thickBot="1" x14ac:dyDescent="0.25">
      <c r="B977" s="87"/>
      <c r="C977" s="85"/>
      <c r="D977" s="85"/>
      <c r="E977" s="85"/>
      <c r="F977" s="84"/>
      <c r="G977" s="84"/>
      <c r="H977" s="84"/>
      <c r="I977" s="84"/>
      <c r="J977" s="85"/>
      <c r="K977" s="85"/>
      <c r="L977" s="84"/>
      <c r="M977" s="85"/>
      <c r="N977" s="85"/>
      <c r="O977" s="84"/>
    </row>
    <row r="978" spans="2:15" thickBot="1" x14ac:dyDescent="0.25">
      <c r="B978" s="87"/>
      <c r="C978" s="85"/>
      <c r="D978" s="85"/>
      <c r="E978" s="85"/>
      <c r="F978" s="84"/>
      <c r="G978" s="84"/>
      <c r="H978" s="84"/>
      <c r="I978" s="84"/>
      <c r="J978" s="85"/>
      <c r="K978" s="85"/>
      <c r="L978" s="84"/>
      <c r="M978" s="85"/>
      <c r="N978" s="85"/>
      <c r="O978" s="84"/>
    </row>
    <row r="979" spans="2:15" thickBot="1" x14ac:dyDescent="0.25">
      <c r="B979" s="87"/>
      <c r="C979" s="85"/>
      <c r="D979" s="85"/>
      <c r="E979" s="85"/>
      <c r="F979" s="84"/>
      <c r="G979" s="84"/>
      <c r="H979" s="84"/>
      <c r="I979" s="84"/>
      <c r="J979" s="85"/>
      <c r="K979" s="85"/>
      <c r="L979" s="84"/>
      <c r="M979" s="85"/>
      <c r="N979" s="85"/>
      <c r="O979" s="84"/>
    </row>
    <row r="980" spans="2:15" thickBot="1" x14ac:dyDescent="0.25">
      <c r="B980" s="87"/>
      <c r="C980" s="85"/>
      <c r="D980" s="85"/>
      <c r="E980" s="85"/>
      <c r="F980" s="84"/>
      <c r="G980" s="84"/>
      <c r="H980" s="84"/>
      <c r="I980" s="84"/>
      <c r="J980" s="85"/>
      <c r="K980" s="85"/>
      <c r="L980" s="84"/>
      <c r="M980" s="85"/>
      <c r="N980" s="85"/>
      <c r="O980" s="84"/>
    </row>
    <row r="981" spans="2:15" thickBot="1" x14ac:dyDescent="0.25">
      <c r="B981" s="87"/>
      <c r="C981" s="85"/>
      <c r="D981" s="85"/>
      <c r="E981" s="85"/>
      <c r="F981" s="84"/>
      <c r="G981" s="84"/>
      <c r="H981" s="84"/>
      <c r="I981" s="84"/>
      <c r="J981" s="85"/>
      <c r="K981" s="85"/>
      <c r="L981" s="84"/>
      <c r="M981" s="85"/>
      <c r="N981" s="85"/>
      <c r="O981" s="84"/>
    </row>
    <row r="982" spans="2:15" thickBot="1" x14ac:dyDescent="0.25">
      <c r="B982" s="87"/>
      <c r="C982" s="85"/>
      <c r="D982" s="85"/>
      <c r="E982" s="85"/>
      <c r="F982" s="84"/>
      <c r="G982" s="84"/>
      <c r="H982" s="84"/>
      <c r="I982" s="84"/>
      <c r="J982" s="85"/>
      <c r="K982" s="85"/>
      <c r="L982" s="84"/>
      <c r="M982" s="85"/>
      <c r="N982" s="85"/>
      <c r="O982" s="84"/>
    </row>
    <row r="983" spans="2:15" thickBot="1" x14ac:dyDescent="0.25">
      <c r="B983" s="87"/>
      <c r="C983" s="85"/>
      <c r="D983" s="85"/>
      <c r="E983" s="85"/>
      <c r="F983" s="84"/>
      <c r="G983" s="84"/>
      <c r="H983" s="84"/>
      <c r="I983" s="84"/>
      <c r="J983" s="85"/>
      <c r="K983" s="85"/>
      <c r="L983" s="84"/>
      <c r="M983" s="85"/>
      <c r="N983" s="85"/>
      <c r="O983" s="84"/>
    </row>
    <row r="984" spans="2:15" thickBot="1" x14ac:dyDescent="0.25">
      <c r="B984" s="87"/>
      <c r="C984" s="85"/>
      <c r="D984" s="85"/>
      <c r="E984" s="85"/>
      <c r="F984" s="84"/>
      <c r="G984" s="84"/>
      <c r="H984" s="84"/>
      <c r="I984" s="84"/>
      <c r="J984" s="85"/>
      <c r="K984" s="85"/>
      <c r="L984" s="84"/>
      <c r="M984" s="85"/>
      <c r="N984" s="85"/>
      <c r="O984" s="84"/>
    </row>
    <row r="985" spans="2:15" thickBot="1" x14ac:dyDescent="0.25">
      <c r="B985" s="87"/>
      <c r="C985" s="85"/>
      <c r="D985" s="85"/>
      <c r="E985" s="85"/>
      <c r="F985" s="84"/>
      <c r="G985" s="84"/>
      <c r="H985" s="84"/>
      <c r="I985" s="84"/>
      <c r="J985" s="85"/>
      <c r="K985" s="85"/>
      <c r="L985" s="84"/>
      <c r="M985" s="85"/>
      <c r="N985" s="85"/>
      <c r="O985" s="84"/>
    </row>
    <row r="986" spans="2:15" thickBot="1" x14ac:dyDescent="0.25">
      <c r="B986" s="87"/>
      <c r="C986" s="85"/>
      <c r="D986" s="85"/>
      <c r="E986" s="85"/>
      <c r="F986" s="84"/>
      <c r="G986" s="84"/>
      <c r="H986" s="84"/>
      <c r="I986" s="84"/>
      <c r="J986" s="85"/>
      <c r="K986" s="85"/>
      <c r="L986" s="84"/>
      <c r="M986" s="85"/>
      <c r="N986" s="85"/>
      <c r="O986" s="84"/>
    </row>
    <row r="987" spans="2:15" thickBot="1" x14ac:dyDescent="0.25">
      <c r="B987" s="87"/>
      <c r="C987" s="85"/>
      <c r="D987" s="85"/>
      <c r="E987" s="85"/>
      <c r="F987" s="84"/>
      <c r="G987" s="84"/>
      <c r="H987" s="84"/>
      <c r="I987" s="84"/>
      <c r="J987" s="85"/>
      <c r="K987" s="85"/>
      <c r="L987" s="84"/>
      <c r="M987" s="85"/>
      <c r="N987" s="85"/>
      <c r="O987" s="84"/>
    </row>
    <row r="988" spans="2:15" thickBot="1" x14ac:dyDescent="0.25">
      <c r="B988" s="87"/>
      <c r="C988" s="85"/>
      <c r="D988" s="85"/>
      <c r="E988" s="85"/>
      <c r="F988" s="84"/>
      <c r="G988" s="84"/>
      <c r="H988" s="84"/>
      <c r="I988" s="84"/>
      <c r="J988" s="85"/>
      <c r="K988" s="85"/>
      <c r="L988" s="84"/>
      <c r="M988" s="85"/>
      <c r="N988" s="85"/>
      <c r="O988" s="84"/>
    </row>
    <row r="989" spans="2:15" thickBot="1" x14ac:dyDescent="0.25">
      <c r="B989" s="87"/>
      <c r="C989" s="85"/>
      <c r="D989" s="85"/>
      <c r="E989" s="85"/>
      <c r="F989" s="84"/>
      <c r="G989" s="84"/>
      <c r="H989" s="84"/>
      <c r="I989" s="84"/>
      <c r="J989" s="85"/>
      <c r="K989" s="85"/>
      <c r="L989" s="84"/>
      <c r="M989" s="85"/>
      <c r="N989" s="85"/>
      <c r="O989" s="84"/>
    </row>
    <row r="990" spans="2:15" thickBot="1" x14ac:dyDescent="0.25">
      <c r="B990" s="87"/>
      <c r="C990" s="85"/>
      <c r="D990" s="85"/>
      <c r="E990" s="85"/>
      <c r="F990" s="84"/>
      <c r="G990" s="84"/>
      <c r="H990" s="84"/>
      <c r="I990" s="84"/>
      <c r="J990" s="85"/>
      <c r="K990" s="85"/>
      <c r="L990" s="84"/>
      <c r="M990" s="85"/>
      <c r="N990" s="85"/>
      <c r="O990" s="84"/>
    </row>
    <row r="991" spans="2:15" thickBot="1" x14ac:dyDescent="0.25">
      <c r="B991" s="87"/>
      <c r="C991" s="85"/>
      <c r="D991" s="85"/>
      <c r="E991" s="85"/>
      <c r="F991" s="84"/>
      <c r="G991" s="84"/>
      <c r="H991" s="84"/>
      <c r="I991" s="84"/>
      <c r="J991" s="85"/>
      <c r="K991" s="85"/>
      <c r="L991" s="84"/>
      <c r="M991" s="85"/>
      <c r="N991" s="85"/>
      <c r="O991" s="84"/>
    </row>
    <row r="992" spans="2:15" thickBot="1" x14ac:dyDescent="0.25">
      <c r="B992" s="87"/>
      <c r="C992" s="85">
        <v>2021</v>
      </c>
      <c r="D992" s="85"/>
      <c r="E992" s="85"/>
      <c r="F992" s="84"/>
      <c r="G992" s="84"/>
      <c r="H992" s="84"/>
      <c r="I992" s="84"/>
      <c r="J992" s="85"/>
      <c r="K992" s="85"/>
      <c r="L992" s="84"/>
      <c r="M992" s="85"/>
      <c r="N992" s="85"/>
      <c r="O992" s="84"/>
    </row>
    <row r="993" x14ac:dyDescent="0.25"/>
  </sheetData>
  <mergeCells count="2">
    <mergeCell ref="D3:O3"/>
    <mergeCell ref="B5:O5"/>
  </mergeCells>
  <dataValidations count="4">
    <dataValidation type="list" allowBlank="1" showInputMessage="1" showErrorMessage="1" sqref="C7:C992" xr:uid="{EB8024AB-A758-1948-A064-A317DDC3FEFA}">
      <formula1>"2021,2022,2023,2024,2025,2026,2027,2028,2029,2030"</formula1>
    </dataValidation>
    <dataValidation type="list" allowBlank="1" showInputMessage="1" showErrorMessage="1" sqref="B7:B1048576" xr:uid="{DBD0B549-0F76-9548-A254-AB828E1F1D5B}">
      <formula1>"MVOI-team,Inkoop-team,Bestuur/management,Opdrachtgever/budgethouder,Leren (kennis en kunde),Communicatie (intern en extern)"</formula1>
    </dataValidation>
    <dataValidation type="list" allowBlank="1" showInputMessage="1" showErrorMessage="1" sqref="F7:F1048576 L7:L1048576 I7:I1048576" xr:uid="{5B072608-8D87-B745-B3DC-53B3F81FB124}">
      <mc:AlternateContent xmlns:x12ac="http://schemas.microsoft.com/office/spreadsheetml/2011/1/ac" xmlns:mc="http://schemas.openxmlformats.org/markup-compatibility/2006">
        <mc:Choice Requires="x12ac">
          <x12ac:list>"Ja, op tijd","Ja, later dit jaar","Nee, volgend jaar","Nee, helemaal niet"</x12ac:list>
        </mc:Choice>
        <mc:Fallback>
          <formula1>"Ja, op tijd,Ja, later dit jaar,Nee, volgend jaar,Nee, helemaal niet"</formula1>
        </mc:Fallback>
      </mc:AlternateContent>
    </dataValidation>
    <dataValidation type="list" allowBlank="1" showInputMessage="1" showErrorMessage="1" sqref="O7:O1048576" xr:uid="{E8F0846E-1314-C149-A10C-D65F2BBE65EB}">
      <mc:AlternateContent xmlns:x12ac="http://schemas.microsoft.com/office/spreadsheetml/2011/1/ac" xmlns:mc="http://schemas.openxmlformats.org/markup-compatibility/2006">
        <mc:Choice Requires="x12ac">
          <x12ac:list>"Ja, op tijd"," Ja, later dit jaar","Nee, volgend jaar","Nee, helemaal niet"</x12ac:list>
        </mc:Choice>
        <mc:Fallback>
          <formula1>"Ja, op tijd, Ja, later dit jaar,Nee, volgend jaar,Nee, helemaal niet"</formula1>
        </mc:Fallback>
      </mc:AlternateContent>
    </dataValidation>
  </dataValidations>
  <pageMargins left="0.7" right="0.7" top="0.75" bottom="0.75" header="0.3" footer="0.3"/>
  <headerFooter>
    <oddFooter>&amp;L_x000D_&amp;1#&amp;"Calibri"&amp;10&amp;K000000 Intern gebruik</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36744-C316-BC48-ACB3-1E67C8A99494}">
  <sheetPr>
    <tabColor theme="9"/>
  </sheetPr>
  <dimension ref="A2:M42"/>
  <sheetViews>
    <sheetView showGridLines="0" topLeftCell="A15" zoomScale="150" zoomScaleNormal="70" workbookViewId="0">
      <selection activeCell="C59" sqref="C59"/>
    </sheetView>
  </sheetViews>
  <sheetFormatPr baseColWidth="10" defaultColWidth="11.1640625" defaultRowHeight="16" x14ac:dyDescent="0.2"/>
  <cols>
    <col min="1" max="1" width="14.33203125" customWidth="1"/>
    <col min="2" max="2" width="30.33203125" bestFit="1" customWidth="1"/>
    <col min="3" max="3" width="42.1640625" customWidth="1"/>
    <col min="4" max="4" width="7" customWidth="1"/>
    <col min="6" max="6" width="38" customWidth="1"/>
    <col min="8" max="8" width="31.83203125" customWidth="1"/>
    <col min="9" max="9" width="8.1640625" bestFit="1" customWidth="1"/>
    <col min="10" max="10" width="7" bestFit="1" customWidth="1"/>
  </cols>
  <sheetData>
    <row r="2" spans="1:13" ht="17" thickBot="1" x14ac:dyDescent="0.25"/>
    <row r="3" spans="1:13" ht="17" thickBot="1" x14ac:dyDescent="0.25">
      <c r="A3" s="30"/>
      <c r="B3" s="30"/>
      <c r="C3" s="30"/>
      <c r="D3" s="30"/>
      <c r="E3" s="30"/>
      <c r="F3" s="30"/>
      <c r="G3" s="30"/>
      <c r="H3" s="30"/>
      <c r="I3" s="30"/>
      <c r="J3" s="30"/>
    </row>
    <row r="4" spans="1:13" ht="20" thickBot="1" x14ac:dyDescent="0.3">
      <c r="A4" s="30"/>
      <c r="B4" s="114" t="s">
        <v>79</v>
      </c>
      <c r="C4" s="114"/>
      <c r="D4" s="33">
        <v>1</v>
      </c>
      <c r="E4" s="30"/>
      <c r="F4" s="30"/>
      <c r="G4" s="30"/>
      <c r="H4" s="30"/>
      <c r="I4" s="30"/>
      <c r="J4" s="30"/>
      <c r="M4" t="s">
        <v>81</v>
      </c>
    </row>
    <row r="5" spans="1:13" ht="17" thickBot="1" x14ac:dyDescent="0.25">
      <c r="A5" s="30"/>
      <c r="B5" s="37" t="s">
        <v>4</v>
      </c>
      <c r="C5" s="113"/>
      <c r="D5" s="113"/>
      <c r="E5" s="30"/>
      <c r="F5" s="30"/>
      <c r="G5" s="30"/>
      <c r="H5" s="30"/>
      <c r="I5" s="30"/>
      <c r="J5" s="30"/>
    </row>
    <row r="6" spans="1:13" ht="17" thickBot="1" x14ac:dyDescent="0.25">
      <c r="A6" s="30"/>
      <c r="B6" s="37" t="s">
        <v>5</v>
      </c>
      <c r="C6" s="113"/>
      <c r="D6" s="113"/>
      <c r="E6" s="30"/>
      <c r="F6" s="30"/>
      <c r="G6" s="30"/>
      <c r="H6" s="30"/>
      <c r="I6" s="30"/>
      <c r="J6" s="30"/>
    </row>
    <row r="7" spans="1:13" ht="17" thickBot="1" x14ac:dyDescent="0.25">
      <c r="A7" s="30"/>
      <c r="B7" s="37" t="s">
        <v>64</v>
      </c>
      <c r="C7" s="110"/>
      <c r="D7" s="111"/>
      <c r="E7" s="30"/>
      <c r="F7" s="30"/>
      <c r="G7" s="30"/>
      <c r="H7" s="30"/>
      <c r="I7" s="30"/>
      <c r="J7" s="30"/>
    </row>
    <row r="8" spans="1:13" ht="17" thickBot="1" x14ac:dyDescent="0.25">
      <c r="A8" s="30"/>
      <c r="B8" s="38" t="s">
        <v>78</v>
      </c>
      <c r="C8" s="113"/>
      <c r="D8" s="113"/>
      <c r="E8" s="30"/>
      <c r="F8" s="30"/>
      <c r="G8" s="30"/>
      <c r="H8" s="30"/>
      <c r="I8" s="30"/>
      <c r="J8" s="30"/>
    </row>
    <row r="9" spans="1:13" ht="17" thickBot="1" x14ac:dyDescent="0.25">
      <c r="A9" s="30"/>
      <c r="B9" s="37" t="s">
        <v>77</v>
      </c>
      <c r="C9" s="113"/>
      <c r="D9" s="113"/>
      <c r="E9" s="30"/>
      <c r="F9" s="30"/>
      <c r="G9" s="30"/>
      <c r="H9" s="30"/>
      <c r="I9" s="30"/>
      <c r="J9" s="30"/>
    </row>
    <row r="10" spans="1:13" ht="17" thickBot="1" x14ac:dyDescent="0.25">
      <c r="A10" s="30"/>
      <c r="B10" s="115"/>
      <c r="C10" s="115"/>
      <c r="D10" s="115"/>
      <c r="E10" s="112" t="s">
        <v>76</v>
      </c>
      <c r="F10" s="112"/>
      <c r="G10" s="112" t="s">
        <v>75</v>
      </c>
      <c r="H10" s="112"/>
      <c r="I10" s="37" t="s">
        <v>74</v>
      </c>
      <c r="J10" s="37" t="s">
        <v>68</v>
      </c>
    </row>
    <row r="11" spans="1:13" ht="17" thickBot="1" x14ac:dyDescent="0.25">
      <c r="A11" s="30"/>
      <c r="B11" s="36" t="s">
        <v>73</v>
      </c>
      <c r="C11" s="113"/>
      <c r="D11" s="113"/>
      <c r="E11" s="113"/>
      <c r="F11" s="113"/>
      <c r="G11" s="108"/>
      <c r="H11" s="108"/>
      <c r="I11" s="31" t="s">
        <v>80</v>
      </c>
      <c r="J11" s="31"/>
    </row>
    <row r="12" spans="1:13" ht="17" thickBot="1" x14ac:dyDescent="0.25">
      <c r="A12" s="30"/>
      <c r="B12" s="35"/>
      <c r="C12" s="113"/>
      <c r="D12" s="113"/>
      <c r="E12" s="113"/>
      <c r="F12" s="113"/>
      <c r="G12" s="108"/>
      <c r="H12" s="108"/>
      <c r="I12" s="31"/>
      <c r="J12" s="31"/>
    </row>
    <row r="13" spans="1:13" ht="17" thickBot="1" x14ac:dyDescent="0.25">
      <c r="A13" s="30"/>
      <c r="B13" s="35"/>
      <c r="C13" s="113"/>
      <c r="D13" s="113"/>
      <c r="E13" s="113"/>
      <c r="F13" s="113"/>
      <c r="G13" s="108"/>
      <c r="H13" s="108"/>
      <c r="I13" s="31"/>
      <c r="J13" s="31"/>
    </row>
    <row r="14" spans="1:13" ht="17" thickBot="1" x14ac:dyDescent="0.25">
      <c r="A14" s="30"/>
      <c r="B14" s="35"/>
      <c r="C14" s="113"/>
      <c r="D14" s="113"/>
      <c r="E14" s="113"/>
      <c r="F14" s="113"/>
      <c r="G14" s="108"/>
      <c r="H14" s="108"/>
      <c r="I14" s="31"/>
      <c r="J14" s="31"/>
    </row>
    <row r="15" spans="1:13" ht="17" thickBot="1" x14ac:dyDescent="0.25">
      <c r="A15" s="30"/>
      <c r="B15" s="35"/>
      <c r="C15" s="113"/>
      <c r="D15" s="113"/>
      <c r="E15" s="113"/>
      <c r="F15" s="113"/>
      <c r="G15" s="108"/>
      <c r="H15" s="108"/>
      <c r="I15" s="31"/>
      <c r="J15" s="31"/>
    </row>
    <row r="16" spans="1:13" ht="17" thickBot="1" x14ac:dyDescent="0.25">
      <c r="A16" s="30"/>
      <c r="B16" s="34"/>
      <c r="C16" s="113"/>
      <c r="D16" s="113"/>
      <c r="E16" s="113"/>
      <c r="F16" s="113"/>
      <c r="G16" s="108"/>
      <c r="H16" s="108"/>
      <c r="I16" s="31"/>
      <c r="J16" s="31"/>
    </row>
    <row r="17" spans="1:10" ht="20" thickBot="1" x14ac:dyDescent="0.3">
      <c r="A17" s="30"/>
      <c r="B17" s="114" t="s">
        <v>79</v>
      </c>
      <c r="C17" s="114"/>
      <c r="D17" s="33">
        <v>2</v>
      </c>
      <c r="E17" s="30"/>
      <c r="F17" s="30"/>
      <c r="G17" s="30"/>
      <c r="H17" s="30"/>
      <c r="I17" s="30"/>
      <c r="J17" s="30"/>
    </row>
    <row r="18" spans="1:10" ht="17" thickBot="1" x14ac:dyDescent="0.25">
      <c r="A18" s="30"/>
      <c r="B18" s="37" t="s">
        <v>4</v>
      </c>
      <c r="C18" s="113"/>
      <c r="D18" s="113"/>
      <c r="E18" s="30"/>
      <c r="F18" s="30"/>
      <c r="G18" s="30"/>
      <c r="H18" s="30"/>
      <c r="I18" s="30"/>
      <c r="J18" s="30"/>
    </row>
    <row r="19" spans="1:10" ht="17" thickBot="1" x14ac:dyDescent="0.25">
      <c r="A19" s="30"/>
      <c r="B19" s="37" t="s">
        <v>5</v>
      </c>
      <c r="C19" s="113"/>
      <c r="D19" s="113"/>
      <c r="E19" s="30"/>
      <c r="F19" s="30"/>
      <c r="G19" s="30"/>
      <c r="H19" s="30"/>
      <c r="I19" s="30"/>
      <c r="J19" s="30"/>
    </row>
    <row r="20" spans="1:10" ht="17" thickBot="1" x14ac:dyDescent="0.25">
      <c r="A20" s="30"/>
      <c r="B20" s="37" t="s">
        <v>64</v>
      </c>
      <c r="C20" s="110"/>
      <c r="D20" s="111"/>
      <c r="E20" s="30"/>
      <c r="F20" s="30"/>
      <c r="G20" s="30"/>
      <c r="H20" s="30"/>
      <c r="I20" s="30"/>
      <c r="J20" s="30"/>
    </row>
    <row r="21" spans="1:10" ht="17" thickBot="1" x14ac:dyDescent="0.25">
      <c r="A21" s="30"/>
      <c r="B21" s="38" t="s">
        <v>78</v>
      </c>
      <c r="C21" s="113"/>
      <c r="D21" s="113"/>
      <c r="E21" s="30"/>
      <c r="F21" s="30"/>
      <c r="G21" s="30"/>
      <c r="H21" s="30"/>
      <c r="I21" s="30"/>
      <c r="J21" s="30"/>
    </row>
    <row r="22" spans="1:10" ht="17" thickBot="1" x14ac:dyDescent="0.25">
      <c r="A22" s="30"/>
      <c r="B22" s="37" t="s">
        <v>77</v>
      </c>
      <c r="C22" s="113"/>
      <c r="D22" s="113"/>
      <c r="E22" s="30"/>
      <c r="F22" s="30"/>
      <c r="G22" s="30"/>
      <c r="H22" s="30"/>
      <c r="I22" s="30"/>
      <c r="J22" s="30"/>
    </row>
    <row r="23" spans="1:10" ht="17" thickBot="1" x14ac:dyDescent="0.25">
      <c r="A23" s="30"/>
      <c r="B23" s="115"/>
      <c r="C23" s="115"/>
      <c r="D23" s="115"/>
      <c r="E23" s="112" t="s">
        <v>76</v>
      </c>
      <c r="F23" s="112"/>
      <c r="G23" s="112" t="s">
        <v>75</v>
      </c>
      <c r="H23" s="112"/>
      <c r="I23" s="37" t="s">
        <v>74</v>
      </c>
      <c r="J23" s="37" t="s">
        <v>68</v>
      </c>
    </row>
    <row r="24" spans="1:10" ht="17" thickBot="1" x14ac:dyDescent="0.25">
      <c r="A24" s="30"/>
      <c r="B24" s="36" t="s">
        <v>73</v>
      </c>
      <c r="C24" s="113"/>
      <c r="D24" s="113"/>
      <c r="E24" s="113"/>
      <c r="F24" s="113"/>
      <c r="G24" s="108"/>
      <c r="H24" s="108"/>
      <c r="I24" s="31"/>
      <c r="J24" s="31"/>
    </row>
    <row r="25" spans="1:10" ht="17" thickBot="1" x14ac:dyDescent="0.25">
      <c r="A25" s="30"/>
      <c r="B25" s="35"/>
      <c r="C25" s="113"/>
      <c r="D25" s="113"/>
      <c r="E25" s="113"/>
      <c r="F25" s="113"/>
      <c r="G25" s="108"/>
      <c r="H25" s="108"/>
      <c r="I25" s="31"/>
      <c r="J25" s="31"/>
    </row>
    <row r="26" spans="1:10" ht="17" thickBot="1" x14ac:dyDescent="0.25">
      <c r="A26" s="30"/>
      <c r="B26" s="35"/>
      <c r="C26" s="113"/>
      <c r="D26" s="113"/>
      <c r="E26" s="113"/>
      <c r="F26" s="113"/>
      <c r="G26" s="108"/>
      <c r="H26" s="108"/>
      <c r="I26" s="31"/>
      <c r="J26" s="31"/>
    </row>
    <row r="27" spans="1:10" ht="17" thickBot="1" x14ac:dyDescent="0.25">
      <c r="A27" s="30"/>
      <c r="B27" s="35"/>
      <c r="C27" s="113"/>
      <c r="D27" s="113"/>
      <c r="E27" s="113"/>
      <c r="F27" s="113"/>
      <c r="G27" s="108"/>
      <c r="H27" s="108"/>
      <c r="I27" s="31"/>
      <c r="J27" s="31"/>
    </row>
    <row r="28" spans="1:10" ht="17" thickBot="1" x14ac:dyDescent="0.25">
      <c r="A28" s="30"/>
      <c r="B28" s="35"/>
      <c r="C28" s="113"/>
      <c r="D28" s="113"/>
      <c r="E28" s="113"/>
      <c r="F28" s="113"/>
      <c r="G28" s="108"/>
      <c r="H28" s="108"/>
      <c r="I28" s="31"/>
      <c r="J28" s="31"/>
    </row>
    <row r="29" spans="1:10" ht="17" thickBot="1" x14ac:dyDescent="0.25">
      <c r="A29" s="30"/>
      <c r="B29" s="34"/>
      <c r="C29" s="113"/>
      <c r="D29" s="113"/>
      <c r="E29" s="113"/>
      <c r="F29" s="113"/>
      <c r="G29" s="108"/>
      <c r="H29" s="108"/>
      <c r="I29" s="31"/>
      <c r="J29" s="31"/>
    </row>
    <row r="30" spans="1:10" ht="20" thickBot="1" x14ac:dyDescent="0.3">
      <c r="A30" s="30"/>
      <c r="B30" s="114" t="s">
        <v>79</v>
      </c>
      <c r="C30" s="114"/>
      <c r="D30" s="33">
        <v>3</v>
      </c>
      <c r="E30" s="30"/>
      <c r="F30" s="30"/>
      <c r="G30" s="30"/>
      <c r="H30" s="30"/>
      <c r="I30" s="30"/>
      <c r="J30" s="30"/>
    </row>
    <row r="31" spans="1:10" ht="17" thickBot="1" x14ac:dyDescent="0.25">
      <c r="A31" s="30"/>
      <c r="B31" s="37" t="s">
        <v>4</v>
      </c>
      <c r="C31" s="113"/>
      <c r="D31" s="113"/>
      <c r="E31" s="30"/>
      <c r="F31" s="30"/>
      <c r="G31" s="30"/>
      <c r="H31" s="30"/>
      <c r="I31" s="30"/>
      <c r="J31" s="30"/>
    </row>
    <row r="32" spans="1:10" ht="17" thickBot="1" x14ac:dyDescent="0.25">
      <c r="A32" s="30"/>
      <c r="B32" s="37" t="s">
        <v>5</v>
      </c>
      <c r="C32" s="113"/>
      <c r="D32" s="113"/>
      <c r="E32" s="30"/>
      <c r="F32" s="30"/>
      <c r="G32" s="30"/>
      <c r="H32" s="30"/>
      <c r="I32" s="30"/>
      <c r="J32" s="30"/>
    </row>
    <row r="33" spans="1:10" ht="17" thickBot="1" x14ac:dyDescent="0.25">
      <c r="A33" s="30"/>
      <c r="B33" s="37" t="s">
        <v>64</v>
      </c>
      <c r="C33" s="110"/>
      <c r="D33" s="111"/>
      <c r="E33" s="30"/>
      <c r="F33" s="30"/>
      <c r="G33" s="30"/>
      <c r="H33" s="30"/>
      <c r="I33" s="30"/>
      <c r="J33" s="30"/>
    </row>
    <row r="34" spans="1:10" ht="17" thickBot="1" x14ac:dyDescent="0.25">
      <c r="A34" s="30"/>
      <c r="B34" s="38" t="s">
        <v>78</v>
      </c>
      <c r="C34" s="113"/>
      <c r="D34" s="113"/>
      <c r="E34" s="30"/>
      <c r="F34" s="30"/>
      <c r="G34" s="30"/>
      <c r="H34" s="30"/>
      <c r="I34" s="30"/>
      <c r="J34" s="30"/>
    </row>
    <row r="35" spans="1:10" ht="17" thickBot="1" x14ac:dyDescent="0.25">
      <c r="A35" s="30"/>
      <c r="B35" s="37" t="s">
        <v>77</v>
      </c>
      <c r="C35" s="113"/>
      <c r="D35" s="113"/>
      <c r="E35" s="30"/>
      <c r="F35" s="30"/>
      <c r="G35" s="30"/>
      <c r="H35" s="30"/>
      <c r="I35" s="30"/>
      <c r="J35" s="30"/>
    </row>
    <row r="36" spans="1:10" ht="17" thickBot="1" x14ac:dyDescent="0.25">
      <c r="A36" s="30"/>
      <c r="B36" s="115"/>
      <c r="C36" s="115"/>
      <c r="D36" s="115"/>
      <c r="E36" s="112" t="s">
        <v>76</v>
      </c>
      <c r="F36" s="112"/>
      <c r="G36" s="112" t="s">
        <v>75</v>
      </c>
      <c r="H36" s="112"/>
      <c r="I36" s="37" t="s">
        <v>74</v>
      </c>
      <c r="J36" s="37" t="s">
        <v>68</v>
      </c>
    </row>
    <row r="37" spans="1:10" ht="17" thickBot="1" x14ac:dyDescent="0.25">
      <c r="A37" s="30"/>
      <c r="B37" s="36" t="s">
        <v>73</v>
      </c>
      <c r="C37" s="113"/>
      <c r="D37" s="113"/>
      <c r="E37" s="113"/>
      <c r="F37" s="113"/>
      <c r="G37" s="108"/>
      <c r="H37" s="108"/>
      <c r="I37" s="31"/>
      <c r="J37" s="31"/>
    </row>
    <row r="38" spans="1:10" ht="17" thickBot="1" x14ac:dyDescent="0.25">
      <c r="A38" s="30"/>
      <c r="B38" s="35"/>
      <c r="C38" s="113"/>
      <c r="D38" s="113"/>
      <c r="E38" s="113"/>
      <c r="F38" s="113"/>
      <c r="G38" s="108"/>
      <c r="H38" s="108"/>
      <c r="I38" s="31"/>
      <c r="J38" s="31"/>
    </row>
    <row r="39" spans="1:10" ht="17" thickBot="1" x14ac:dyDescent="0.25">
      <c r="A39" s="30"/>
      <c r="B39" s="35"/>
      <c r="C39" s="113"/>
      <c r="D39" s="113"/>
      <c r="E39" s="113"/>
      <c r="F39" s="113"/>
      <c r="G39" s="108"/>
      <c r="H39" s="108"/>
      <c r="I39" s="31"/>
      <c r="J39" s="31"/>
    </row>
    <row r="40" spans="1:10" ht="17" thickBot="1" x14ac:dyDescent="0.25">
      <c r="A40" s="30"/>
      <c r="B40" s="35"/>
      <c r="C40" s="113"/>
      <c r="D40" s="113"/>
      <c r="E40" s="113"/>
      <c r="F40" s="113"/>
      <c r="G40" s="108"/>
      <c r="H40" s="108"/>
      <c r="I40" s="31"/>
      <c r="J40" s="31"/>
    </row>
    <row r="41" spans="1:10" ht="17" thickBot="1" x14ac:dyDescent="0.25">
      <c r="A41" s="30"/>
      <c r="B41" s="35"/>
      <c r="C41" s="113"/>
      <c r="D41" s="113"/>
      <c r="E41" s="113"/>
      <c r="F41" s="113"/>
      <c r="G41" s="108"/>
      <c r="H41" s="108"/>
      <c r="I41" s="31"/>
      <c r="J41" s="31"/>
    </row>
    <row r="42" spans="1:10" ht="17" thickBot="1" x14ac:dyDescent="0.25">
      <c r="A42" s="30"/>
      <c r="B42" s="34"/>
      <c r="C42" s="113"/>
      <c r="D42" s="113"/>
      <c r="E42" s="113"/>
      <c r="F42" s="113"/>
      <c r="G42" s="108"/>
      <c r="H42" s="108"/>
      <c r="I42" s="31"/>
      <c r="J42" s="31"/>
    </row>
  </sheetData>
  <mergeCells count="81">
    <mergeCell ref="B4:C4"/>
    <mergeCell ref="E10:F10"/>
    <mergeCell ref="G10:H10"/>
    <mergeCell ref="C5:D5"/>
    <mergeCell ref="C6:D6"/>
    <mergeCell ref="C8:D8"/>
    <mergeCell ref="C9:D9"/>
    <mergeCell ref="B10:D10"/>
    <mergeCell ref="E11:F11"/>
    <mergeCell ref="E12:F12"/>
    <mergeCell ref="C11:D11"/>
    <mergeCell ref="C12:D12"/>
    <mergeCell ref="C7:D7"/>
    <mergeCell ref="G13:H13"/>
    <mergeCell ref="G11:H11"/>
    <mergeCell ref="G12:H12"/>
    <mergeCell ref="C21:D21"/>
    <mergeCell ref="C20:D20"/>
    <mergeCell ref="G14:H14"/>
    <mergeCell ref="G15:H15"/>
    <mergeCell ref="G16:H16"/>
    <mergeCell ref="C13:D13"/>
    <mergeCell ref="C14:D14"/>
    <mergeCell ref="C15:D15"/>
    <mergeCell ref="C16:D16"/>
    <mergeCell ref="E13:F13"/>
    <mergeCell ref="E14:F14"/>
    <mergeCell ref="E15:F15"/>
    <mergeCell ref="E16:F16"/>
    <mergeCell ref="B17:C17"/>
    <mergeCell ref="C18:D18"/>
    <mergeCell ref="C19:D19"/>
    <mergeCell ref="G24:H24"/>
    <mergeCell ref="C25:D25"/>
    <mergeCell ref="E25:F25"/>
    <mergeCell ref="G25:H25"/>
    <mergeCell ref="B23:D23"/>
    <mergeCell ref="C22:D22"/>
    <mergeCell ref="E23:F23"/>
    <mergeCell ref="G23:H23"/>
    <mergeCell ref="C24:D24"/>
    <mergeCell ref="E24:F24"/>
    <mergeCell ref="G36:H36"/>
    <mergeCell ref="C26:D26"/>
    <mergeCell ref="E26:F26"/>
    <mergeCell ref="G26:H26"/>
    <mergeCell ref="C27:D27"/>
    <mergeCell ref="E27:F27"/>
    <mergeCell ref="G27:H27"/>
    <mergeCell ref="E39:F39"/>
    <mergeCell ref="C28:D28"/>
    <mergeCell ref="E28:F28"/>
    <mergeCell ref="G28:H28"/>
    <mergeCell ref="C37:D37"/>
    <mergeCell ref="E37:F37"/>
    <mergeCell ref="G37:H37"/>
    <mergeCell ref="C29:D29"/>
    <mergeCell ref="E29:F29"/>
    <mergeCell ref="G29:H29"/>
    <mergeCell ref="B30:C30"/>
    <mergeCell ref="C31:D31"/>
    <mergeCell ref="C32:D32"/>
    <mergeCell ref="C34:D34"/>
    <mergeCell ref="C35:D35"/>
    <mergeCell ref="B36:D36"/>
    <mergeCell ref="G39:H39"/>
    <mergeCell ref="C33:D33"/>
    <mergeCell ref="E36:F36"/>
    <mergeCell ref="C42:D42"/>
    <mergeCell ref="E42:F42"/>
    <mergeCell ref="G42:H42"/>
    <mergeCell ref="C40:D40"/>
    <mergeCell ref="E40:F40"/>
    <mergeCell ref="G40:H40"/>
    <mergeCell ref="C41:D41"/>
    <mergeCell ref="E41:F41"/>
    <mergeCell ref="G41:H41"/>
    <mergeCell ref="C38:D38"/>
    <mergeCell ref="E38:F38"/>
    <mergeCell ref="G38:H38"/>
    <mergeCell ref="C39:D39"/>
  </mergeCells>
  <dataValidations count="3">
    <dataValidation type="list" allowBlank="1" showInputMessage="1" showErrorMessage="1" sqref="I11:I16 I24:I29 I37:I42" xr:uid="{E6674F9F-722E-364A-9691-E2CE24DBA783}">
      <formula1>Planning</formula1>
    </dataValidation>
    <dataValidation type="list" allowBlank="1" showInputMessage="1" showErrorMessage="1" sqref="C8:D8 C21:D21 C34:D34" xr:uid="{953B2D3B-4EA1-7547-89BB-A24FBB5E87EA}">
      <formula1>MVIThema</formula1>
    </dataValidation>
    <dataValidation type="list" allowBlank="1" showInputMessage="1" showErrorMessage="1" sqref="C19:D19 C6:D6 C32:D32" xr:uid="{8CF1E85D-4726-174C-975B-27070BBC9A71}">
      <formula1>Productgroep</formula1>
    </dataValidation>
  </dataValidations>
  <pageMargins left="0.7" right="0.7" top="0.75" bottom="0.75" header="0.3" footer="0.3"/>
  <pageSetup paperSize="9" orientation="portrait" horizontalDpi="300" verticalDpi="300" r:id="rId1"/>
  <headerFooter>
    <oddFooter>&amp;L_x000D_&amp;1#&amp;"Calibri"&amp;10&amp;K000000 Intern gebruik</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9</xdr:col>
                    <xdr:colOff>76200</xdr:colOff>
                    <xdr:row>10</xdr:row>
                    <xdr:rowOff>25400</xdr:rowOff>
                  </from>
                  <to>
                    <xdr:col>9</xdr:col>
                    <xdr:colOff>342900</xdr:colOff>
                    <xdr:row>10</xdr:row>
                    <xdr:rowOff>190500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9</xdr:col>
                    <xdr:colOff>76200</xdr:colOff>
                    <xdr:row>11</xdr:row>
                    <xdr:rowOff>25400</xdr:rowOff>
                  </from>
                  <to>
                    <xdr:col>9</xdr:col>
                    <xdr:colOff>342900</xdr:colOff>
                    <xdr:row>11</xdr:row>
                    <xdr:rowOff>190500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9</xdr:col>
                    <xdr:colOff>76200</xdr:colOff>
                    <xdr:row>12</xdr:row>
                    <xdr:rowOff>25400</xdr:rowOff>
                  </from>
                  <to>
                    <xdr:col>9</xdr:col>
                    <xdr:colOff>342900</xdr:colOff>
                    <xdr:row>12</xdr:row>
                    <xdr:rowOff>190500</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from>
                    <xdr:col>9</xdr:col>
                    <xdr:colOff>76200</xdr:colOff>
                    <xdr:row>13</xdr:row>
                    <xdr:rowOff>25400</xdr:rowOff>
                  </from>
                  <to>
                    <xdr:col>9</xdr:col>
                    <xdr:colOff>342900</xdr:colOff>
                    <xdr:row>13</xdr:row>
                    <xdr:rowOff>190500</xdr:rowOff>
                  </to>
                </anchor>
              </controlPr>
            </control>
          </mc:Choice>
        </mc:AlternateContent>
        <mc:AlternateContent xmlns:mc="http://schemas.openxmlformats.org/markup-compatibility/2006">
          <mc:Choice Requires="x14">
            <control shapeId="15365" r:id="rId8" name="Check Box 5">
              <controlPr defaultSize="0" autoFill="0" autoLine="0" autoPict="0">
                <anchor moveWithCells="1">
                  <from>
                    <xdr:col>9</xdr:col>
                    <xdr:colOff>76200</xdr:colOff>
                    <xdr:row>15</xdr:row>
                    <xdr:rowOff>25400</xdr:rowOff>
                  </from>
                  <to>
                    <xdr:col>9</xdr:col>
                    <xdr:colOff>342900</xdr:colOff>
                    <xdr:row>15</xdr:row>
                    <xdr:rowOff>190500</xdr:rowOff>
                  </to>
                </anchor>
              </controlPr>
            </control>
          </mc:Choice>
        </mc:AlternateContent>
        <mc:AlternateContent xmlns:mc="http://schemas.openxmlformats.org/markup-compatibility/2006">
          <mc:Choice Requires="x14">
            <control shapeId="15366" r:id="rId9" name="Check Box 6">
              <controlPr defaultSize="0" autoFill="0" autoLine="0" autoPict="0">
                <anchor moveWithCells="1">
                  <from>
                    <xdr:col>9</xdr:col>
                    <xdr:colOff>76200</xdr:colOff>
                    <xdr:row>14</xdr:row>
                    <xdr:rowOff>25400</xdr:rowOff>
                  </from>
                  <to>
                    <xdr:col>9</xdr:col>
                    <xdr:colOff>342900</xdr:colOff>
                    <xdr:row>14</xdr:row>
                    <xdr:rowOff>190500</xdr:rowOff>
                  </to>
                </anchor>
              </controlPr>
            </control>
          </mc:Choice>
        </mc:AlternateContent>
        <mc:AlternateContent xmlns:mc="http://schemas.openxmlformats.org/markup-compatibility/2006">
          <mc:Choice Requires="x14">
            <control shapeId="15367" r:id="rId10" name="Check Box 7">
              <controlPr defaultSize="0" autoFill="0" autoLine="0" autoPict="0">
                <anchor moveWithCells="1">
                  <from>
                    <xdr:col>9</xdr:col>
                    <xdr:colOff>76200</xdr:colOff>
                    <xdr:row>23</xdr:row>
                    <xdr:rowOff>25400</xdr:rowOff>
                  </from>
                  <to>
                    <xdr:col>9</xdr:col>
                    <xdr:colOff>342900</xdr:colOff>
                    <xdr:row>23</xdr:row>
                    <xdr:rowOff>190500</xdr:rowOff>
                  </to>
                </anchor>
              </controlPr>
            </control>
          </mc:Choice>
        </mc:AlternateContent>
        <mc:AlternateContent xmlns:mc="http://schemas.openxmlformats.org/markup-compatibility/2006">
          <mc:Choice Requires="x14">
            <control shapeId="15368" r:id="rId11" name="Check Box 8">
              <controlPr defaultSize="0" autoFill="0" autoLine="0" autoPict="0">
                <anchor moveWithCells="1">
                  <from>
                    <xdr:col>9</xdr:col>
                    <xdr:colOff>76200</xdr:colOff>
                    <xdr:row>24</xdr:row>
                    <xdr:rowOff>25400</xdr:rowOff>
                  </from>
                  <to>
                    <xdr:col>9</xdr:col>
                    <xdr:colOff>342900</xdr:colOff>
                    <xdr:row>24</xdr:row>
                    <xdr:rowOff>190500</xdr:rowOff>
                  </to>
                </anchor>
              </controlPr>
            </control>
          </mc:Choice>
        </mc:AlternateContent>
        <mc:AlternateContent xmlns:mc="http://schemas.openxmlformats.org/markup-compatibility/2006">
          <mc:Choice Requires="x14">
            <control shapeId="15369" r:id="rId12" name="Check Box 9">
              <controlPr defaultSize="0" autoFill="0" autoLine="0" autoPict="0">
                <anchor moveWithCells="1">
                  <from>
                    <xdr:col>9</xdr:col>
                    <xdr:colOff>76200</xdr:colOff>
                    <xdr:row>25</xdr:row>
                    <xdr:rowOff>25400</xdr:rowOff>
                  </from>
                  <to>
                    <xdr:col>9</xdr:col>
                    <xdr:colOff>342900</xdr:colOff>
                    <xdr:row>25</xdr:row>
                    <xdr:rowOff>190500</xdr:rowOff>
                  </to>
                </anchor>
              </controlPr>
            </control>
          </mc:Choice>
        </mc:AlternateContent>
        <mc:AlternateContent xmlns:mc="http://schemas.openxmlformats.org/markup-compatibility/2006">
          <mc:Choice Requires="x14">
            <control shapeId="15370" r:id="rId13" name="Check Box 10">
              <controlPr defaultSize="0" autoFill="0" autoLine="0" autoPict="0">
                <anchor moveWithCells="1">
                  <from>
                    <xdr:col>9</xdr:col>
                    <xdr:colOff>76200</xdr:colOff>
                    <xdr:row>26</xdr:row>
                    <xdr:rowOff>25400</xdr:rowOff>
                  </from>
                  <to>
                    <xdr:col>9</xdr:col>
                    <xdr:colOff>342900</xdr:colOff>
                    <xdr:row>26</xdr:row>
                    <xdr:rowOff>190500</xdr:rowOff>
                  </to>
                </anchor>
              </controlPr>
            </control>
          </mc:Choice>
        </mc:AlternateContent>
        <mc:AlternateContent xmlns:mc="http://schemas.openxmlformats.org/markup-compatibility/2006">
          <mc:Choice Requires="x14">
            <control shapeId="15371" r:id="rId14" name="Check Box 11">
              <controlPr defaultSize="0" autoFill="0" autoLine="0" autoPict="0">
                <anchor moveWithCells="1">
                  <from>
                    <xdr:col>9</xdr:col>
                    <xdr:colOff>76200</xdr:colOff>
                    <xdr:row>28</xdr:row>
                    <xdr:rowOff>25400</xdr:rowOff>
                  </from>
                  <to>
                    <xdr:col>9</xdr:col>
                    <xdr:colOff>342900</xdr:colOff>
                    <xdr:row>28</xdr:row>
                    <xdr:rowOff>190500</xdr:rowOff>
                  </to>
                </anchor>
              </controlPr>
            </control>
          </mc:Choice>
        </mc:AlternateContent>
        <mc:AlternateContent xmlns:mc="http://schemas.openxmlformats.org/markup-compatibility/2006">
          <mc:Choice Requires="x14">
            <control shapeId="15372" r:id="rId15" name="Check Box 12">
              <controlPr defaultSize="0" autoFill="0" autoLine="0" autoPict="0">
                <anchor moveWithCells="1">
                  <from>
                    <xdr:col>9</xdr:col>
                    <xdr:colOff>76200</xdr:colOff>
                    <xdr:row>27</xdr:row>
                    <xdr:rowOff>25400</xdr:rowOff>
                  </from>
                  <to>
                    <xdr:col>9</xdr:col>
                    <xdr:colOff>342900</xdr:colOff>
                    <xdr:row>27</xdr:row>
                    <xdr:rowOff>190500</xdr:rowOff>
                  </to>
                </anchor>
              </controlPr>
            </control>
          </mc:Choice>
        </mc:AlternateContent>
        <mc:AlternateContent xmlns:mc="http://schemas.openxmlformats.org/markup-compatibility/2006">
          <mc:Choice Requires="x14">
            <control shapeId="15373" r:id="rId16" name="Check Box 13">
              <controlPr defaultSize="0" autoFill="0" autoLine="0" autoPict="0">
                <anchor moveWithCells="1">
                  <from>
                    <xdr:col>9</xdr:col>
                    <xdr:colOff>76200</xdr:colOff>
                    <xdr:row>36</xdr:row>
                    <xdr:rowOff>25400</xdr:rowOff>
                  </from>
                  <to>
                    <xdr:col>9</xdr:col>
                    <xdr:colOff>342900</xdr:colOff>
                    <xdr:row>36</xdr:row>
                    <xdr:rowOff>190500</xdr:rowOff>
                  </to>
                </anchor>
              </controlPr>
            </control>
          </mc:Choice>
        </mc:AlternateContent>
        <mc:AlternateContent xmlns:mc="http://schemas.openxmlformats.org/markup-compatibility/2006">
          <mc:Choice Requires="x14">
            <control shapeId="15374" r:id="rId17" name="Check Box 14">
              <controlPr defaultSize="0" autoFill="0" autoLine="0" autoPict="0">
                <anchor moveWithCells="1">
                  <from>
                    <xdr:col>9</xdr:col>
                    <xdr:colOff>76200</xdr:colOff>
                    <xdr:row>37</xdr:row>
                    <xdr:rowOff>25400</xdr:rowOff>
                  </from>
                  <to>
                    <xdr:col>9</xdr:col>
                    <xdr:colOff>342900</xdr:colOff>
                    <xdr:row>37</xdr:row>
                    <xdr:rowOff>190500</xdr:rowOff>
                  </to>
                </anchor>
              </controlPr>
            </control>
          </mc:Choice>
        </mc:AlternateContent>
        <mc:AlternateContent xmlns:mc="http://schemas.openxmlformats.org/markup-compatibility/2006">
          <mc:Choice Requires="x14">
            <control shapeId="15375" r:id="rId18" name="Check Box 15">
              <controlPr defaultSize="0" autoFill="0" autoLine="0" autoPict="0">
                <anchor moveWithCells="1">
                  <from>
                    <xdr:col>9</xdr:col>
                    <xdr:colOff>76200</xdr:colOff>
                    <xdr:row>38</xdr:row>
                    <xdr:rowOff>25400</xdr:rowOff>
                  </from>
                  <to>
                    <xdr:col>9</xdr:col>
                    <xdr:colOff>342900</xdr:colOff>
                    <xdr:row>38</xdr:row>
                    <xdr:rowOff>190500</xdr:rowOff>
                  </to>
                </anchor>
              </controlPr>
            </control>
          </mc:Choice>
        </mc:AlternateContent>
        <mc:AlternateContent xmlns:mc="http://schemas.openxmlformats.org/markup-compatibility/2006">
          <mc:Choice Requires="x14">
            <control shapeId="15376" r:id="rId19" name="Check Box 16">
              <controlPr defaultSize="0" autoFill="0" autoLine="0" autoPict="0">
                <anchor moveWithCells="1">
                  <from>
                    <xdr:col>9</xdr:col>
                    <xdr:colOff>76200</xdr:colOff>
                    <xdr:row>39</xdr:row>
                    <xdr:rowOff>25400</xdr:rowOff>
                  </from>
                  <to>
                    <xdr:col>9</xdr:col>
                    <xdr:colOff>342900</xdr:colOff>
                    <xdr:row>39</xdr:row>
                    <xdr:rowOff>190500</xdr:rowOff>
                  </to>
                </anchor>
              </controlPr>
            </control>
          </mc:Choice>
        </mc:AlternateContent>
        <mc:AlternateContent xmlns:mc="http://schemas.openxmlformats.org/markup-compatibility/2006">
          <mc:Choice Requires="x14">
            <control shapeId="15377" r:id="rId20" name="Check Box 17">
              <controlPr defaultSize="0" autoFill="0" autoLine="0" autoPict="0">
                <anchor moveWithCells="1">
                  <from>
                    <xdr:col>9</xdr:col>
                    <xdr:colOff>76200</xdr:colOff>
                    <xdr:row>41</xdr:row>
                    <xdr:rowOff>25400</xdr:rowOff>
                  </from>
                  <to>
                    <xdr:col>9</xdr:col>
                    <xdr:colOff>342900</xdr:colOff>
                    <xdr:row>41</xdr:row>
                    <xdr:rowOff>190500</xdr:rowOff>
                  </to>
                </anchor>
              </controlPr>
            </control>
          </mc:Choice>
        </mc:AlternateContent>
        <mc:AlternateContent xmlns:mc="http://schemas.openxmlformats.org/markup-compatibility/2006">
          <mc:Choice Requires="x14">
            <control shapeId="15378" r:id="rId21" name="Check Box 18">
              <controlPr defaultSize="0" autoFill="0" autoLine="0" autoPict="0">
                <anchor moveWithCells="1">
                  <from>
                    <xdr:col>9</xdr:col>
                    <xdr:colOff>76200</xdr:colOff>
                    <xdr:row>40</xdr:row>
                    <xdr:rowOff>25400</xdr:rowOff>
                  </from>
                  <to>
                    <xdr:col>9</xdr:col>
                    <xdr:colOff>342900</xdr:colOff>
                    <xdr:row>40</xdr:row>
                    <xdr:rowOff>190500</xdr:rowOff>
                  </to>
                </anchor>
              </controlPr>
            </control>
          </mc:Choice>
        </mc:AlternateContent>
        <mc:AlternateContent xmlns:mc="http://schemas.openxmlformats.org/markup-compatibility/2006">
          <mc:Choice Requires="x14">
            <control shapeId="15379" r:id="rId22" name="Check Box 19">
              <controlPr defaultSize="0" autoFill="0" autoLine="0" autoPict="0">
                <anchor moveWithCells="1">
                  <from>
                    <xdr:col>9</xdr:col>
                    <xdr:colOff>76200</xdr:colOff>
                    <xdr:row>23</xdr:row>
                    <xdr:rowOff>25400</xdr:rowOff>
                  </from>
                  <to>
                    <xdr:col>9</xdr:col>
                    <xdr:colOff>342900</xdr:colOff>
                    <xdr:row>23</xdr:row>
                    <xdr:rowOff>190500</xdr:rowOff>
                  </to>
                </anchor>
              </controlPr>
            </control>
          </mc:Choice>
        </mc:AlternateContent>
        <mc:AlternateContent xmlns:mc="http://schemas.openxmlformats.org/markup-compatibility/2006">
          <mc:Choice Requires="x14">
            <control shapeId="15380" r:id="rId23" name="Check Box 20">
              <controlPr defaultSize="0" autoFill="0" autoLine="0" autoPict="0">
                <anchor moveWithCells="1">
                  <from>
                    <xdr:col>9</xdr:col>
                    <xdr:colOff>76200</xdr:colOff>
                    <xdr:row>24</xdr:row>
                    <xdr:rowOff>25400</xdr:rowOff>
                  </from>
                  <to>
                    <xdr:col>9</xdr:col>
                    <xdr:colOff>342900</xdr:colOff>
                    <xdr:row>24</xdr:row>
                    <xdr:rowOff>190500</xdr:rowOff>
                  </to>
                </anchor>
              </controlPr>
            </control>
          </mc:Choice>
        </mc:AlternateContent>
        <mc:AlternateContent xmlns:mc="http://schemas.openxmlformats.org/markup-compatibility/2006">
          <mc:Choice Requires="x14">
            <control shapeId="15381" r:id="rId24" name="Check Box 21">
              <controlPr defaultSize="0" autoFill="0" autoLine="0" autoPict="0">
                <anchor moveWithCells="1">
                  <from>
                    <xdr:col>9</xdr:col>
                    <xdr:colOff>76200</xdr:colOff>
                    <xdr:row>25</xdr:row>
                    <xdr:rowOff>25400</xdr:rowOff>
                  </from>
                  <to>
                    <xdr:col>9</xdr:col>
                    <xdr:colOff>342900</xdr:colOff>
                    <xdr:row>25</xdr:row>
                    <xdr:rowOff>190500</xdr:rowOff>
                  </to>
                </anchor>
              </controlPr>
            </control>
          </mc:Choice>
        </mc:AlternateContent>
        <mc:AlternateContent xmlns:mc="http://schemas.openxmlformats.org/markup-compatibility/2006">
          <mc:Choice Requires="x14">
            <control shapeId="15382" r:id="rId25" name="Check Box 22">
              <controlPr defaultSize="0" autoFill="0" autoLine="0" autoPict="0">
                <anchor moveWithCells="1">
                  <from>
                    <xdr:col>9</xdr:col>
                    <xdr:colOff>76200</xdr:colOff>
                    <xdr:row>26</xdr:row>
                    <xdr:rowOff>25400</xdr:rowOff>
                  </from>
                  <to>
                    <xdr:col>9</xdr:col>
                    <xdr:colOff>342900</xdr:colOff>
                    <xdr:row>26</xdr:row>
                    <xdr:rowOff>190500</xdr:rowOff>
                  </to>
                </anchor>
              </controlPr>
            </control>
          </mc:Choice>
        </mc:AlternateContent>
        <mc:AlternateContent xmlns:mc="http://schemas.openxmlformats.org/markup-compatibility/2006">
          <mc:Choice Requires="x14">
            <control shapeId="15383" r:id="rId26" name="Check Box 23">
              <controlPr defaultSize="0" autoFill="0" autoLine="0" autoPict="0">
                <anchor moveWithCells="1">
                  <from>
                    <xdr:col>9</xdr:col>
                    <xdr:colOff>76200</xdr:colOff>
                    <xdr:row>28</xdr:row>
                    <xdr:rowOff>25400</xdr:rowOff>
                  </from>
                  <to>
                    <xdr:col>9</xdr:col>
                    <xdr:colOff>342900</xdr:colOff>
                    <xdr:row>28</xdr:row>
                    <xdr:rowOff>190500</xdr:rowOff>
                  </to>
                </anchor>
              </controlPr>
            </control>
          </mc:Choice>
        </mc:AlternateContent>
        <mc:AlternateContent xmlns:mc="http://schemas.openxmlformats.org/markup-compatibility/2006">
          <mc:Choice Requires="x14">
            <control shapeId="15384" r:id="rId27" name="Check Box 24">
              <controlPr defaultSize="0" autoFill="0" autoLine="0" autoPict="0">
                <anchor moveWithCells="1">
                  <from>
                    <xdr:col>9</xdr:col>
                    <xdr:colOff>76200</xdr:colOff>
                    <xdr:row>27</xdr:row>
                    <xdr:rowOff>25400</xdr:rowOff>
                  </from>
                  <to>
                    <xdr:col>9</xdr:col>
                    <xdr:colOff>342900</xdr:colOff>
                    <xdr:row>27</xdr:row>
                    <xdr:rowOff>190500</xdr:rowOff>
                  </to>
                </anchor>
              </controlPr>
            </control>
          </mc:Choice>
        </mc:AlternateContent>
        <mc:AlternateContent xmlns:mc="http://schemas.openxmlformats.org/markup-compatibility/2006">
          <mc:Choice Requires="x14">
            <control shapeId="15385" r:id="rId28" name="Check Box 25">
              <controlPr defaultSize="0" autoFill="0" autoLine="0" autoPict="0">
                <anchor moveWithCells="1">
                  <from>
                    <xdr:col>9</xdr:col>
                    <xdr:colOff>76200</xdr:colOff>
                    <xdr:row>36</xdr:row>
                    <xdr:rowOff>25400</xdr:rowOff>
                  </from>
                  <to>
                    <xdr:col>9</xdr:col>
                    <xdr:colOff>342900</xdr:colOff>
                    <xdr:row>36</xdr:row>
                    <xdr:rowOff>190500</xdr:rowOff>
                  </to>
                </anchor>
              </controlPr>
            </control>
          </mc:Choice>
        </mc:AlternateContent>
        <mc:AlternateContent xmlns:mc="http://schemas.openxmlformats.org/markup-compatibility/2006">
          <mc:Choice Requires="x14">
            <control shapeId="15386" r:id="rId29" name="Check Box 26">
              <controlPr defaultSize="0" autoFill="0" autoLine="0" autoPict="0">
                <anchor moveWithCells="1">
                  <from>
                    <xdr:col>9</xdr:col>
                    <xdr:colOff>76200</xdr:colOff>
                    <xdr:row>37</xdr:row>
                    <xdr:rowOff>25400</xdr:rowOff>
                  </from>
                  <to>
                    <xdr:col>9</xdr:col>
                    <xdr:colOff>342900</xdr:colOff>
                    <xdr:row>37</xdr:row>
                    <xdr:rowOff>190500</xdr:rowOff>
                  </to>
                </anchor>
              </controlPr>
            </control>
          </mc:Choice>
        </mc:AlternateContent>
        <mc:AlternateContent xmlns:mc="http://schemas.openxmlformats.org/markup-compatibility/2006">
          <mc:Choice Requires="x14">
            <control shapeId="15387" r:id="rId30" name="Check Box 27">
              <controlPr defaultSize="0" autoFill="0" autoLine="0" autoPict="0">
                <anchor moveWithCells="1">
                  <from>
                    <xdr:col>9</xdr:col>
                    <xdr:colOff>76200</xdr:colOff>
                    <xdr:row>38</xdr:row>
                    <xdr:rowOff>25400</xdr:rowOff>
                  </from>
                  <to>
                    <xdr:col>9</xdr:col>
                    <xdr:colOff>342900</xdr:colOff>
                    <xdr:row>38</xdr:row>
                    <xdr:rowOff>190500</xdr:rowOff>
                  </to>
                </anchor>
              </controlPr>
            </control>
          </mc:Choice>
        </mc:AlternateContent>
        <mc:AlternateContent xmlns:mc="http://schemas.openxmlformats.org/markup-compatibility/2006">
          <mc:Choice Requires="x14">
            <control shapeId="15388" r:id="rId31" name="Check Box 28">
              <controlPr defaultSize="0" autoFill="0" autoLine="0" autoPict="0">
                <anchor moveWithCells="1">
                  <from>
                    <xdr:col>9</xdr:col>
                    <xdr:colOff>76200</xdr:colOff>
                    <xdr:row>39</xdr:row>
                    <xdr:rowOff>25400</xdr:rowOff>
                  </from>
                  <to>
                    <xdr:col>9</xdr:col>
                    <xdr:colOff>342900</xdr:colOff>
                    <xdr:row>39</xdr:row>
                    <xdr:rowOff>190500</xdr:rowOff>
                  </to>
                </anchor>
              </controlPr>
            </control>
          </mc:Choice>
        </mc:AlternateContent>
        <mc:AlternateContent xmlns:mc="http://schemas.openxmlformats.org/markup-compatibility/2006">
          <mc:Choice Requires="x14">
            <control shapeId="15389" r:id="rId32" name="Check Box 29">
              <controlPr defaultSize="0" autoFill="0" autoLine="0" autoPict="0">
                <anchor moveWithCells="1">
                  <from>
                    <xdr:col>9</xdr:col>
                    <xdr:colOff>76200</xdr:colOff>
                    <xdr:row>41</xdr:row>
                    <xdr:rowOff>25400</xdr:rowOff>
                  </from>
                  <to>
                    <xdr:col>9</xdr:col>
                    <xdr:colOff>342900</xdr:colOff>
                    <xdr:row>41</xdr:row>
                    <xdr:rowOff>190500</xdr:rowOff>
                  </to>
                </anchor>
              </controlPr>
            </control>
          </mc:Choice>
        </mc:AlternateContent>
        <mc:AlternateContent xmlns:mc="http://schemas.openxmlformats.org/markup-compatibility/2006">
          <mc:Choice Requires="x14">
            <control shapeId="15390" r:id="rId33" name="Check Box 30">
              <controlPr defaultSize="0" autoFill="0" autoLine="0" autoPict="0">
                <anchor moveWithCells="1">
                  <from>
                    <xdr:col>9</xdr:col>
                    <xdr:colOff>76200</xdr:colOff>
                    <xdr:row>40</xdr:row>
                    <xdr:rowOff>25400</xdr:rowOff>
                  </from>
                  <to>
                    <xdr:col>9</xdr:col>
                    <xdr:colOff>342900</xdr:colOff>
                    <xdr:row>40</xdr:row>
                    <xdr:rowOff>190500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BCC2D-E389-964C-9296-0DEF63AA57C6}">
  <dimension ref="B1:Q70"/>
  <sheetViews>
    <sheetView showGridLines="0" tabSelected="1" zoomScale="70" zoomScaleNormal="70" workbookViewId="0">
      <selection activeCell="U33" sqref="U33"/>
    </sheetView>
  </sheetViews>
  <sheetFormatPr baseColWidth="10" defaultColWidth="11" defaultRowHeight="16" x14ac:dyDescent="0.2"/>
  <cols>
    <col min="1" max="41" width="10.83203125" customWidth="1"/>
  </cols>
  <sheetData>
    <row r="1" spans="2:17" ht="16" customHeight="1" thickBot="1" x14ac:dyDescent="0.25"/>
    <row r="2" spans="2:17" ht="30" customHeight="1" thickBot="1" x14ac:dyDescent="0.25">
      <c r="B2" s="92" t="s">
        <v>1</v>
      </c>
      <c r="C2" s="93"/>
      <c r="D2" s="95">
        <v>2024</v>
      </c>
      <c r="E2" s="94"/>
    </row>
    <row r="3" spans="2:17" ht="16" customHeight="1" x14ac:dyDescent="0.2"/>
    <row r="4" spans="2:17" ht="29" customHeight="1" x14ac:dyDescent="0.2">
      <c r="B4" s="8" t="s">
        <v>0</v>
      </c>
      <c r="C4" s="4"/>
      <c r="D4" s="4"/>
      <c r="E4" s="4"/>
      <c r="F4" s="4"/>
      <c r="G4" s="4"/>
      <c r="H4" s="4"/>
      <c r="I4" s="4"/>
      <c r="J4" s="4"/>
      <c r="K4" s="4"/>
      <c r="L4" s="4"/>
      <c r="M4" s="4"/>
      <c r="N4" s="4"/>
      <c r="O4" s="4"/>
      <c r="P4" s="4"/>
      <c r="Q4" s="4"/>
    </row>
    <row r="5" spans="2:17" ht="16" customHeight="1" x14ac:dyDescent="0.2"/>
    <row r="6" spans="2:17" ht="25" customHeight="1" x14ac:dyDescent="0.2">
      <c r="B6" s="7" t="s">
        <v>2</v>
      </c>
      <c r="C6" s="5"/>
      <c r="D6" s="5"/>
      <c r="E6" s="5"/>
      <c r="F6" s="5"/>
      <c r="G6" s="5"/>
      <c r="H6" s="5"/>
      <c r="I6" s="5"/>
      <c r="J6" s="5"/>
      <c r="K6" s="5"/>
      <c r="L6" s="5"/>
      <c r="M6" s="5"/>
      <c r="N6" s="5"/>
      <c r="O6" s="5"/>
      <c r="P6" s="5"/>
      <c r="Q6" s="5"/>
    </row>
    <row r="7" spans="2:17" ht="16" customHeight="1" x14ac:dyDescent="0.2"/>
    <row r="8" spans="2:17" ht="16" customHeight="1" x14ac:dyDescent="0.2"/>
    <row r="9" spans="2:17" ht="16" customHeight="1" x14ac:dyDescent="0.2"/>
    <row r="10" spans="2:17" ht="16" customHeight="1" x14ac:dyDescent="0.2"/>
    <row r="11" spans="2:17" ht="16" customHeight="1" x14ac:dyDescent="0.2"/>
    <row r="12" spans="2:17" ht="16" customHeight="1" x14ac:dyDescent="0.2"/>
    <row r="13" spans="2:17" ht="16" customHeight="1" x14ac:dyDescent="0.2"/>
    <row r="14" spans="2:17" ht="16" customHeight="1" x14ac:dyDescent="0.2"/>
    <row r="15" spans="2:17" ht="16" customHeight="1" x14ac:dyDescent="0.2"/>
    <row r="16" spans="2:17" ht="16" customHeight="1" x14ac:dyDescent="0.2"/>
    <row r="17" spans="2:17" ht="16" customHeight="1" x14ac:dyDescent="0.2"/>
    <row r="18" spans="2:17" ht="16" customHeight="1" x14ac:dyDescent="0.2"/>
    <row r="19" spans="2:17" ht="16" customHeight="1" x14ac:dyDescent="0.2"/>
    <row r="20" spans="2:17" ht="16" customHeight="1" x14ac:dyDescent="0.2"/>
    <row r="21" spans="2:17" ht="16" customHeight="1" x14ac:dyDescent="0.2"/>
    <row r="22" spans="2:17" ht="16" customHeight="1" x14ac:dyDescent="0.2"/>
    <row r="23" spans="2:17" ht="16" customHeight="1" x14ac:dyDescent="0.2"/>
    <row r="24" spans="2:17" ht="16" customHeight="1" x14ac:dyDescent="0.2"/>
    <row r="25" spans="2:17" ht="16" customHeight="1" x14ac:dyDescent="0.2"/>
    <row r="26" spans="2:17" ht="16" customHeight="1" x14ac:dyDescent="0.2"/>
    <row r="27" spans="2:17" ht="16" customHeight="1" x14ac:dyDescent="0.2"/>
    <row r="28" spans="2:17" ht="16" customHeight="1" x14ac:dyDescent="0.2"/>
    <row r="29" spans="2:17" ht="16" customHeight="1" x14ac:dyDescent="0.2"/>
    <row r="30" spans="2:17" ht="16" customHeight="1" x14ac:dyDescent="0.2"/>
    <row r="31" spans="2:17" ht="25" customHeight="1" x14ac:dyDescent="0.2"/>
    <row r="32" spans="2:17" ht="25" customHeight="1" x14ac:dyDescent="0.2">
      <c r="B32" s="6" t="s">
        <v>93</v>
      </c>
      <c r="C32" s="5"/>
      <c r="D32" s="5"/>
      <c r="E32" s="5"/>
      <c r="F32" s="5"/>
      <c r="G32" s="5"/>
      <c r="H32" s="5"/>
      <c r="I32" s="5"/>
      <c r="J32" s="5"/>
      <c r="K32" s="5"/>
      <c r="L32" s="5"/>
      <c r="M32" s="5"/>
      <c r="N32" s="5"/>
      <c r="O32" s="5"/>
      <c r="P32" s="5"/>
      <c r="Q32" s="5"/>
    </row>
    <row r="33" ht="16" customHeight="1" x14ac:dyDescent="0.2"/>
    <row r="34" ht="16" customHeight="1" x14ac:dyDescent="0.2"/>
    <row r="35" ht="16" customHeight="1" x14ac:dyDescent="0.2"/>
    <row r="36" ht="16" customHeight="1" x14ac:dyDescent="0.2"/>
    <row r="51" spans="2:17" ht="17" customHeight="1" x14ac:dyDescent="0.2"/>
    <row r="52" spans="2:17" ht="25" customHeight="1" x14ac:dyDescent="0.2">
      <c r="B52" s="6" t="s">
        <v>47</v>
      </c>
      <c r="C52" s="5"/>
      <c r="D52" s="5"/>
      <c r="E52" s="5"/>
      <c r="F52" s="5"/>
      <c r="G52" s="5"/>
      <c r="H52" s="5"/>
      <c r="I52" s="5"/>
      <c r="J52" s="5"/>
      <c r="K52" s="5"/>
      <c r="L52" s="5"/>
      <c r="M52" s="5"/>
      <c r="N52" s="5"/>
      <c r="O52" s="5"/>
      <c r="P52" s="5"/>
      <c r="Q52" s="5"/>
    </row>
    <row r="53" spans="2:17" ht="16" customHeight="1" x14ac:dyDescent="0.2"/>
    <row r="54" spans="2:17" ht="16" customHeight="1" x14ac:dyDescent="0.2"/>
    <row r="55" spans="2:17" ht="16" customHeight="1" x14ac:dyDescent="0.2"/>
    <row r="56" spans="2:17" ht="16" customHeight="1" x14ac:dyDescent="0.2"/>
    <row r="57" spans="2:17" ht="16" customHeight="1" x14ac:dyDescent="0.2"/>
    <row r="58" spans="2:17" ht="16" customHeight="1" x14ac:dyDescent="0.2"/>
    <row r="59" spans="2:17" ht="16" customHeight="1" x14ac:dyDescent="0.2"/>
    <row r="60" spans="2:17" ht="16" customHeight="1" x14ac:dyDescent="0.2"/>
    <row r="61" spans="2:17" ht="16" customHeight="1" x14ac:dyDescent="0.2"/>
    <row r="62" spans="2:17" ht="16" customHeight="1" x14ac:dyDescent="0.2"/>
    <row r="63" spans="2:17" ht="16" customHeight="1" x14ac:dyDescent="0.2"/>
    <row r="64" spans="2:17" ht="16" customHeight="1" x14ac:dyDescent="0.2"/>
    <row r="65" ht="16" customHeight="1" x14ac:dyDescent="0.2"/>
    <row r="66" ht="16" customHeight="1" x14ac:dyDescent="0.2"/>
    <row r="67" ht="16" customHeight="1" x14ac:dyDescent="0.2"/>
    <row r="68" ht="16" customHeight="1" x14ac:dyDescent="0.2"/>
    <row r="69" ht="16" customHeight="1" x14ac:dyDescent="0.2"/>
    <row r="70" ht="25" customHeight="1" x14ac:dyDescent="0.2"/>
  </sheetData>
  <dataValidations count="1">
    <dataValidation type="list" allowBlank="1" showInputMessage="1" showErrorMessage="1" sqref="D2" xr:uid="{AEB0F412-945C-9D44-8334-4C85462495E6}">
      <formula1>"Allen,2023,2024,2025,2026,2027,2028,2029,2030"</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8DF9A-E579-0C4B-9288-11A4D1FC7A02}">
  <dimension ref="B2:M68"/>
  <sheetViews>
    <sheetView showGridLines="0" zoomScale="75" zoomScaleNormal="400" workbookViewId="0">
      <selection activeCell="G57" sqref="G57"/>
    </sheetView>
  </sheetViews>
  <sheetFormatPr baseColWidth="10" defaultColWidth="11" defaultRowHeight="16" x14ac:dyDescent="0.2"/>
  <cols>
    <col min="2" max="2" width="33" customWidth="1"/>
    <col min="3" max="3" width="28.83203125" bestFit="1" customWidth="1"/>
    <col min="4" max="4" width="25.1640625" bestFit="1" customWidth="1"/>
    <col min="5" max="5" width="17.6640625" bestFit="1" customWidth="1"/>
    <col min="6" max="6" width="48" bestFit="1" customWidth="1"/>
    <col min="7" max="7" width="27" bestFit="1" customWidth="1"/>
    <col min="8" max="8" width="25.33203125" bestFit="1" customWidth="1"/>
    <col min="9" max="9" width="22.33203125" bestFit="1" customWidth="1"/>
    <col min="10" max="10" width="2.6640625" customWidth="1"/>
    <col min="11" max="11" width="4.5" customWidth="1"/>
    <col min="12" max="12" width="48" bestFit="1" customWidth="1"/>
    <col min="13" max="13" width="23.6640625" customWidth="1"/>
    <col min="15" max="15" width="48" bestFit="1" customWidth="1"/>
    <col min="16" max="16" width="25.33203125" bestFit="1" customWidth="1"/>
    <col min="17" max="17" width="16.83203125" bestFit="1" customWidth="1"/>
    <col min="18" max="18" width="16.83203125" customWidth="1"/>
    <col min="19" max="19" width="14.6640625" bestFit="1" customWidth="1"/>
    <col min="23" max="23" width="17.6640625" bestFit="1" customWidth="1"/>
    <col min="24" max="24" width="17.6640625" customWidth="1"/>
    <col min="25" max="25" width="16.83203125" bestFit="1" customWidth="1"/>
    <col min="27" max="28" width="28.83203125" bestFit="1" customWidth="1"/>
  </cols>
  <sheetData>
    <row r="2" spans="2:13" ht="21" x14ac:dyDescent="0.2">
      <c r="B2" s="7" t="s">
        <v>2</v>
      </c>
      <c r="C2" s="5"/>
      <c r="D2" s="5"/>
      <c r="E2" s="5"/>
      <c r="F2" s="5"/>
      <c r="G2" s="5"/>
      <c r="H2" s="5"/>
      <c r="I2" s="5"/>
      <c r="L2" s="1" t="s">
        <v>22</v>
      </c>
      <c r="M2" s="1" t="s">
        <v>23</v>
      </c>
    </row>
    <row r="3" spans="2:13" x14ac:dyDescent="0.2">
      <c r="L3" s="2" t="s">
        <v>24</v>
      </c>
      <c r="M3" s="2" t="s">
        <v>15</v>
      </c>
    </row>
    <row r="4" spans="2:13" x14ac:dyDescent="0.2">
      <c r="B4" s="1" t="s">
        <v>30</v>
      </c>
      <c r="C4" s="1" t="s">
        <v>21</v>
      </c>
      <c r="D4" s="39"/>
      <c r="F4" s="39"/>
      <c r="G4" s="39"/>
      <c r="L4" s="2" t="s">
        <v>26</v>
      </c>
      <c r="M4" s="2" t="s">
        <v>14</v>
      </c>
    </row>
    <row r="5" spans="2:13" x14ac:dyDescent="0.2">
      <c r="B5" s="2" t="s">
        <v>19</v>
      </c>
      <c r="C5" s="2">
        <f>IF('4. Evaluatie dashboard'!$D$2="Allen",COUNTIFS('2. Aanbestedingen'!$C$5:$C$1001,'5. Mastersheet'!B5),COUNTIFS('2. Aanbestedingen'!$C$5:$C$1001,'5. Mastersheet'!B5,'2. Aanbestedingen'!$E$5:$E$1001,'4. Evaluatie dashboard'!$D$2))</f>
        <v>1</v>
      </c>
      <c r="L5" s="2" t="s">
        <v>27</v>
      </c>
      <c r="M5" s="2" t="s">
        <v>18</v>
      </c>
    </row>
    <row r="6" spans="2:13" x14ac:dyDescent="0.2">
      <c r="B6" s="2" t="s">
        <v>32</v>
      </c>
      <c r="C6" s="2">
        <f>IF('4. Evaluatie dashboard'!$D$2="Allen",COUNTIFS('2. Aanbestedingen'!$C$5:$C$1001,'5. Mastersheet'!B6),COUNTIFS('2. Aanbestedingen'!$C$5:$C$1001,'5. Mastersheet'!B6,'2. Aanbestedingen'!$E$5:$E$1001,'4. Evaluatie dashboard'!$D$2))</f>
        <v>2</v>
      </c>
      <c r="L6" s="2" t="s">
        <v>28</v>
      </c>
      <c r="M6" s="2" t="s">
        <v>16</v>
      </c>
    </row>
    <row r="7" spans="2:13" x14ac:dyDescent="0.2">
      <c r="B7" s="2" t="s">
        <v>20</v>
      </c>
      <c r="C7" s="2">
        <f>IF('4. Evaluatie dashboard'!$D$2="Allen",COUNTIFS('2. Aanbestedingen'!$C$5:$C$1001,'5. Mastersheet'!B7),COUNTIFS('2. Aanbestedingen'!$C$5:$C$1001,'5. Mastersheet'!B7,'2. Aanbestedingen'!$E$5:$E$1001,'4. Evaluatie dashboard'!$D$2))</f>
        <v>1</v>
      </c>
    </row>
    <row r="8" spans="2:13" x14ac:dyDescent="0.2">
      <c r="B8" s="2" t="s">
        <v>17</v>
      </c>
      <c r="C8" s="2">
        <f>IF('4. Evaluatie dashboard'!$D$2="Allen",COUNTIFS('2. Aanbestedingen'!$C$5:$C$1001,'5. Mastersheet'!B8),COUNTIFS('2. Aanbestedingen'!$C$5:$C$1001,'5. Mastersheet'!B8,'2. Aanbestedingen'!$E$5:$E$1001,'4. Evaluatie dashboard'!$D$2))</f>
        <v>2</v>
      </c>
    </row>
    <row r="9" spans="2:13" x14ac:dyDescent="0.2">
      <c r="B9" s="2" t="s">
        <v>33</v>
      </c>
      <c r="C9" s="2">
        <f>IF('4. Evaluatie dashboard'!$D$2="Allen",COUNTIFS('2. Aanbestedingen'!$C$5:$C$1001,'5. Mastersheet'!B9),COUNTIFS('2. Aanbestedingen'!$C$5:$C$1001,'5. Mastersheet'!B9,'2. Aanbestedingen'!$E$5:$E$1001,'4. Evaluatie dashboard'!$D$2))</f>
        <v>0</v>
      </c>
      <c r="F9" s="39"/>
      <c r="G9" s="39"/>
      <c r="H9" s="39"/>
      <c r="I9" s="39"/>
    </row>
    <row r="10" spans="2:13" x14ac:dyDescent="0.2">
      <c r="B10" s="2" t="s">
        <v>13</v>
      </c>
      <c r="C10" s="2">
        <f>IF('4. Evaluatie dashboard'!$D$2="Allen",COUNTIFS('2. Aanbestedingen'!$C$5:$C$1001,'5. Mastersheet'!B10),COUNTIFS('2. Aanbestedingen'!$C$5:$C$1001,'5. Mastersheet'!B10,'2. Aanbestedingen'!$E$5:$E$1001,'4. Evaluatie dashboard'!$D$2))</f>
        <v>1</v>
      </c>
      <c r="I10" s="40"/>
    </row>
    <row r="11" spans="2:13" x14ac:dyDescent="0.2">
      <c r="B11" s="2" t="s">
        <v>34</v>
      </c>
      <c r="C11" s="2">
        <f>IF('4. Evaluatie dashboard'!$D$2="Allen",COUNTIFS('2. Aanbestedingen'!$C$5:$C$1001,'5. Mastersheet'!B11),COUNTIFS('2. Aanbestedingen'!$C$5:$C$1001,'5. Mastersheet'!B11,'2. Aanbestedingen'!$E$5:$E$1001,'4. Evaluatie dashboard'!$D$2))</f>
        <v>0</v>
      </c>
      <c r="I11" s="40"/>
    </row>
    <row r="12" spans="2:13" x14ac:dyDescent="0.2">
      <c r="I12" s="40"/>
    </row>
    <row r="13" spans="2:13" x14ac:dyDescent="0.2">
      <c r="B13" s="1" t="s">
        <v>35</v>
      </c>
      <c r="C13" s="1" t="s">
        <v>35</v>
      </c>
      <c r="I13" s="40"/>
    </row>
    <row r="14" spans="2:13" x14ac:dyDescent="0.2">
      <c r="B14" s="2" t="s">
        <v>36</v>
      </c>
      <c r="C14" s="2">
        <v>1</v>
      </c>
      <c r="I14" s="40"/>
    </row>
    <row r="15" spans="2:13" x14ac:dyDescent="0.2">
      <c r="B15" s="2" t="s">
        <v>37</v>
      </c>
      <c r="C15" s="2">
        <f>IF('4. Evaluatie dashboard'!$D$2="Allen",COUNTIFS('2. Aanbestedingen'!$W$5:$W$1001,1),COUNTIFS('2. Aanbestedingen'!$W$5:$W$1001,1,'2. Aanbestedingen'!$E$5:$E$1001,'4. Evaluatie dashboard'!$D$2))</f>
        <v>1</v>
      </c>
      <c r="I15" s="40"/>
    </row>
    <row r="16" spans="2:13" x14ac:dyDescent="0.2">
      <c r="B16" s="2" t="s">
        <v>38</v>
      </c>
      <c r="C16" s="2">
        <f>IF('4. Evaluatie dashboard'!$D$2="Allen",COUNTIFS('2. Aanbestedingen'!$W$5:$W$1001,2),COUNTIFS('2. Aanbestedingen'!$W$5:$W$1001,2,'2. Aanbestedingen'!$E$5:$E$1001,'4. Evaluatie dashboard'!$D$2))</f>
        <v>2</v>
      </c>
      <c r="I16" s="40"/>
    </row>
    <row r="17" spans="2:9" x14ac:dyDescent="0.2">
      <c r="B17" s="2" t="s">
        <v>39</v>
      </c>
      <c r="C17" s="2">
        <f>IF('4. Evaluatie dashboard'!$D$2="Allen",COUNTIFS('2. Aanbestedingen'!$W$5:$W$1001,3),COUNTIFS('2. Aanbestedingen'!$W$5:$W$1001,3,'2. Aanbestedingen'!$E$5:$E$1001,'4. Evaluatie dashboard'!$D$2))</f>
        <v>3</v>
      </c>
      <c r="I17" s="40"/>
    </row>
    <row r="18" spans="2:9" x14ac:dyDescent="0.2">
      <c r="B18" s="2" t="s">
        <v>40</v>
      </c>
      <c r="C18" s="2">
        <f>IF('4. Evaluatie dashboard'!$D$2="Allen",COUNTIFS('2. Aanbestedingen'!$W$5:$W$1001,4),COUNTIFS('2. Aanbestedingen'!$W$5:$W$1001,4,'2. Aanbestedingen'!$E$5:$E$1001,'4. Evaluatie dashboard'!$D$2))</f>
        <v>0</v>
      </c>
    </row>
    <row r="19" spans="2:9" ht="16" customHeight="1" x14ac:dyDescent="0.2"/>
    <row r="20" spans="2:9" x14ac:dyDescent="0.2">
      <c r="B20" s="1" t="s">
        <v>41</v>
      </c>
      <c r="C20" s="1" t="s">
        <v>42</v>
      </c>
      <c r="D20" s="1" t="s">
        <v>16</v>
      </c>
      <c r="E20" s="1" t="s">
        <v>43</v>
      </c>
      <c r="F20" s="1" t="s">
        <v>44</v>
      </c>
      <c r="G20" s="1" t="s">
        <v>45</v>
      </c>
      <c r="H20" s="1" t="s">
        <v>46</v>
      </c>
      <c r="I20" s="1" t="s">
        <v>25</v>
      </c>
    </row>
    <row r="21" spans="2:9" x14ac:dyDescent="0.2">
      <c r="B21" s="2" t="s">
        <v>6</v>
      </c>
      <c r="C21" s="2">
        <f t="shared" ref="C21:C27" si="0">G21+F21</f>
        <v>3</v>
      </c>
      <c r="D21" s="2">
        <f t="shared" ref="D21:D27" si="1">E21-C21</f>
        <v>1</v>
      </c>
      <c r="E21" s="2">
        <f>IF('4. Evaluatie dashboard'!$D$2="Allen",COUNTIFS('2. Aanbestedingen'!$Q$5:$Q$1001,$M$4)+COUNTIFS('2. Aanbestedingen'!$Q$5:$Q$1001,$M$5)+COUNTIFS('2. Aanbestedingen'!$Q$5:$Q$1001,$M$6),COUNTIFS('2. Aanbestedingen'!$Q$5:$Q$1001,$M$4,'2. Aanbestedingen'!$E$5:$E$1001,'4. Evaluatie dashboard'!$D$2)+COUNTIFS('2. Aanbestedingen'!$Q$5:$Q$1001,$M$5,'2. Aanbestedingen'!$E$5:$E$1001,'4. Evaluatie dashboard'!$D$2)+COUNTIFS('2. Aanbestedingen'!$Q$5:$Q$1001,$M$6,'2. Aanbestedingen'!$E$5:$E$1001,'4. Evaluatie dashboard'!$D$2))</f>
        <v>4</v>
      </c>
      <c r="F21" s="2">
        <f>IF('4. Evaluatie dashboard'!$D$2="Allen",COUNTIFS('2. Aanbestedingen'!$Q$5:$Q$1001,$M$4),COUNTIFS('2. Aanbestedingen'!$Q$5:$Q$1001,$M$4,'2. Aanbestedingen'!$E$5:$E$1001,'4. Evaluatie dashboard'!$D$2))</f>
        <v>2</v>
      </c>
      <c r="G21" s="2">
        <f>IF('4. Evaluatie dashboard'!$D$2="Allen",COUNTIFS('2. Aanbestedingen'!$Q$5:$Q$1001,$M$5),COUNTIFS('2. Aanbestedingen'!$Q$5:$Q$1001,$M$5,'2. Aanbestedingen'!$E$5:$E$1001,'4. Evaluatie dashboard'!$D$2))</f>
        <v>1</v>
      </c>
      <c r="H21" s="3">
        <f t="shared" ref="H21:H27" si="2">IFERROR(C21/E21,0%)</f>
        <v>0.75</v>
      </c>
      <c r="I21" s="3">
        <v>1</v>
      </c>
    </row>
    <row r="22" spans="2:9" x14ac:dyDescent="0.2">
      <c r="B22" s="2" t="s">
        <v>7</v>
      </c>
      <c r="C22" s="2">
        <f t="shared" si="0"/>
        <v>5</v>
      </c>
      <c r="D22" s="2">
        <f t="shared" si="1"/>
        <v>0</v>
      </c>
      <c r="E22" s="2">
        <f>IF('4. Evaluatie dashboard'!$D$2="Allen",COUNTIFS('2. Aanbestedingen'!$R$5:$R$1001,$M$4)+COUNTIFS('2. Aanbestedingen'!$R$5:$R$1001,$M$5)+COUNTIFS('2. Aanbestedingen'!$R$5:$R$1001,$M$6),COUNTIFS('2. Aanbestedingen'!$R$5:$R$1001,$M$4,'2. Aanbestedingen'!$E$5:$E$1001,'4. Evaluatie dashboard'!$D$2)+COUNTIFS('2. Aanbestedingen'!$R$5:$R$1001,$M$5,'2. Aanbestedingen'!$E$5:$E$1001,'4. Evaluatie dashboard'!$D$2)+COUNTIFS('2. Aanbestedingen'!$R$5:$R$1001,$M$6,'2. Aanbestedingen'!$E$5:$E$1001,'4. Evaluatie dashboard'!$D$2))</f>
        <v>5</v>
      </c>
      <c r="F22" s="2">
        <f>IF('4. Evaluatie dashboard'!$D$2="Allen",COUNTIFS('2. Aanbestedingen'!$R$5:$R$1001,$M$4),COUNTIFS('2. Aanbestedingen'!$R$5:$R$1001,$M$4,'2. Aanbestedingen'!$E$5:$E$1001,'4. Evaluatie dashboard'!$D$2))</f>
        <v>1</v>
      </c>
      <c r="G22" s="2">
        <f>IF('4. Evaluatie dashboard'!$D$2="Allen",COUNTIFS('2. Aanbestedingen'!$R$5:$R$1001,$M$5),COUNTIFS('2. Aanbestedingen'!$R$5:$R$1001,$M$5,'2. Aanbestedingen'!$E$5:$E$1001,'4. Evaluatie dashboard'!$D$2))</f>
        <v>4</v>
      </c>
      <c r="H22" s="3">
        <f t="shared" si="2"/>
        <v>1</v>
      </c>
      <c r="I22" s="3">
        <v>1</v>
      </c>
    </row>
    <row r="23" spans="2:9" x14ac:dyDescent="0.2">
      <c r="B23" s="2" t="s">
        <v>8</v>
      </c>
      <c r="C23" s="2">
        <f t="shared" si="0"/>
        <v>2</v>
      </c>
      <c r="D23" s="2">
        <f t="shared" si="1"/>
        <v>2</v>
      </c>
      <c r="E23" s="2">
        <f>IF('4. Evaluatie dashboard'!$D$2="Allen",COUNTIFS('2. Aanbestedingen'!$S$5:$S$1001,$M$4)+COUNTIFS('2. Aanbestedingen'!$S$5:$S$1001,$M$5)+COUNTIFS('2. Aanbestedingen'!$S$5:$S$1001,$M$6),COUNTIFS('2. Aanbestedingen'!$S$5:$S$1001,$M$4,'2. Aanbestedingen'!$E$5:$E$1001,'4. Evaluatie dashboard'!$D$2)+COUNTIFS('2. Aanbestedingen'!$S$5:$S$1001,$M$5,'2. Aanbestedingen'!$E$5:$E$1001,'4. Evaluatie dashboard'!$D$2)+COUNTIFS('2. Aanbestedingen'!$S$5:$S$1001,$M$6,'2. Aanbestedingen'!$E$5:$E$1001,'4. Evaluatie dashboard'!$D$2))</f>
        <v>4</v>
      </c>
      <c r="F23" s="2">
        <f>IF('4. Evaluatie dashboard'!$D$2="Allen",COUNTIFS('2. Aanbestedingen'!$S$5:$S$1001,$M$4),COUNTIFS('2. Aanbestedingen'!$S$5:$S$1001,$M$4,'2. Aanbestedingen'!$E$5:$E$1001,'4. Evaluatie dashboard'!$D$2))</f>
        <v>1</v>
      </c>
      <c r="G23" s="2">
        <f>IF('4. Evaluatie dashboard'!$D$2="Allen",COUNTIFS('2. Aanbestedingen'!$S$5:$S$1001,$M$5),COUNTIFS('2. Aanbestedingen'!$S$5:$S$1001,$M$5,'2. Aanbestedingen'!$E$5:$E$1001,'4. Evaluatie dashboard'!$D$2))</f>
        <v>1</v>
      </c>
      <c r="H23" s="3">
        <f t="shared" si="2"/>
        <v>0.5</v>
      </c>
      <c r="I23" s="3">
        <v>1</v>
      </c>
    </row>
    <row r="24" spans="2:9" x14ac:dyDescent="0.2">
      <c r="B24" s="2" t="s">
        <v>9</v>
      </c>
      <c r="C24" s="2">
        <f t="shared" si="0"/>
        <v>1</v>
      </c>
      <c r="D24" s="2">
        <f t="shared" si="1"/>
        <v>1</v>
      </c>
      <c r="E24" s="2">
        <f>IF('4. Evaluatie dashboard'!$D$2="Allen",COUNTIFS('2. Aanbestedingen'!$T$5:$T$1001,$M$4)+COUNTIFS('2. Aanbestedingen'!$T$5:$T$1001,$M$5)+COUNTIFS('2. Aanbestedingen'!$T$5:$T$1001,$M$6),COUNTIFS('2. Aanbestedingen'!$T$5:$T$1001,$M$4,'2. Aanbestedingen'!$E$5:$E$1001,'4. Evaluatie dashboard'!$D$2)+COUNTIFS('2. Aanbestedingen'!$T$5:$T$1001,$M$5,'2. Aanbestedingen'!$E$5:$E$1001,'4. Evaluatie dashboard'!$D$2)+COUNTIFS('2. Aanbestedingen'!$T$5:$T$1001,$M$6,'2. Aanbestedingen'!$E$5:$E$1001,'4. Evaluatie dashboard'!$D$2))</f>
        <v>2</v>
      </c>
      <c r="F24" s="2">
        <f>IF('4. Evaluatie dashboard'!$D$2="Allen",COUNTIFS('2. Aanbestedingen'!$T$5:$T$1001,$M$4),COUNTIFS('2. Aanbestedingen'!$T$5:$T$1001,$M$4,'2. Aanbestedingen'!$E$5:$E$1001,'4. Evaluatie dashboard'!$D$2))</f>
        <v>0</v>
      </c>
      <c r="G24" s="2">
        <f>IF('4. Evaluatie dashboard'!$D$2="Allen",COUNTIFS('2. Aanbestedingen'!$T$5:$T$1001,$M$5),COUNTIFS('2. Aanbestedingen'!$T$5:$T$1001,$M$5,'2. Aanbestedingen'!$E$5:$E$1001,'4. Evaluatie dashboard'!$D$2))</f>
        <v>1</v>
      </c>
      <c r="H24" s="3">
        <f t="shared" si="2"/>
        <v>0.5</v>
      </c>
      <c r="I24" s="3">
        <v>1</v>
      </c>
    </row>
    <row r="25" spans="2:9" x14ac:dyDescent="0.2">
      <c r="B25" s="2" t="s">
        <v>10</v>
      </c>
      <c r="C25" s="2">
        <f t="shared" si="0"/>
        <v>1</v>
      </c>
      <c r="D25" s="2">
        <f t="shared" si="1"/>
        <v>1</v>
      </c>
      <c r="E25" s="2">
        <f>IF('4. Evaluatie dashboard'!$D$2="Allen",COUNTIFS('2. Aanbestedingen'!$U$5:$U$1001,$M$4)+COUNTIFS('2. Aanbestedingen'!$U$5:$U$1001,$M$5)+COUNTIFS('2. Aanbestedingen'!$U$5:$U$1001,$M$6),COUNTIFS('2. Aanbestedingen'!$U$5:$U$1001,$M$4,'2. Aanbestedingen'!$E$5:$E$1001,'4. Evaluatie dashboard'!$D$2)+COUNTIFS('2. Aanbestedingen'!$U$5:$U$1001,$M$5,'2. Aanbestedingen'!$E$5:$E$1001,'4. Evaluatie dashboard'!$D$2)+COUNTIFS('2. Aanbestedingen'!$U$5:$U$1001,$M$6,'2. Aanbestedingen'!$E$5:$E$1001,'4. Evaluatie dashboard'!$D$2))</f>
        <v>2</v>
      </c>
      <c r="F25" s="2">
        <f>IF('4. Evaluatie dashboard'!$D$2="Allen",COUNTIFS('2. Aanbestedingen'!$U$5:$U$1001,$M$4),COUNTIFS('2. Aanbestedingen'!$U$5:$U$1001,$M$4,'2. Aanbestedingen'!$E$5:$E$1001,'4. Evaluatie dashboard'!$D$2))</f>
        <v>0</v>
      </c>
      <c r="G25" s="2">
        <f>IF('4. Evaluatie dashboard'!$D$2="Allen",COUNTIFS('2. Aanbestedingen'!$U$5:$U$1001,$M$5),COUNTIFS('2. Aanbestedingen'!$U$5:$U$1001,$M$5,'2. Aanbestedingen'!$E$5:$E$1001,'4. Evaluatie dashboard'!$D$2))</f>
        <v>1</v>
      </c>
      <c r="H25" s="3">
        <f t="shared" si="2"/>
        <v>0.5</v>
      </c>
      <c r="I25" s="3">
        <v>1</v>
      </c>
    </row>
    <row r="26" spans="2:9" x14ac:dyDescent="0.2">
      <c r="B26" s="2" t="s">
        <v>11</v>
      </c>
      <c r="C26" s="2">
        <f t="shared" si="0"/>
        <v>2</v>
      </c>
      <c r="D26" s="2">
        <f t="shared" si="1"/>
        <v>0</v>
      </c>
      <c r="E26" s="2">
        <f>IF('4. Evaluatie dashboard'!$D$2="Allen",COUNTIFS('2. Aanbestedingen'!$V$5:$V$1001,$M$4)+COUNTIFS('2. Aanbestedingen'!$V$5:$V$1001,$M$5)+COUNTIFS('2. Aanbestedingen'!$V$5:$V$1001,$M$6),COUNTIFS('2. Aanbestedingen'!$V$5:$V$1001,$M$4,'2. Aanbestedingen'!$E$5:$E$1001,'4. Evaluatie dashboard'!$D$2)+COUNTIFS('2. Aanbestedingen'!$V$5:$V$1001,$M$5,'2. Aanbestedingen'!$E$5:$E$1001,'4. Evaluatie dashboard'!$D$2)+COUNTIFS('2. Aanbestedingen'!$V$5:$V$1001,$M$6,'2. Aanbestedingen'!$E$5:$E$1001,'4. Evaluatie dashboard'!$D$2))</f>
        <v>2</v>
      </c>
      <c r="F26" s="2">
        <f>IF('4. Evaluatie dashboard'!$D$2="Allen",COUNTIFS('2. Aanbestedingen'!$V$5:$V$1001,$M$4),COUNTIFS('2. Aanbestedingen'!$V$5:$V$1001,$M$4,'2. Aanbestedingen'!$E$5:$E$1001,'4. Evaluatie dashboard'!$D$2))</f>
        <v>0</v>
      </c>
      <c r="G26" s="2">
        <f>IF('4. Evaluatie dashboard'!$D$2="Allen",COUNTIFS('2. Aanbestedingen'!$V$5:$V$1001,$M$5),COUNTIFS('2. Aanbestedingen'!$V$5:$V$1001,$M$5,'2. Aanbestedingen'!$E$5:$E$1001,'4. Evaluatie dashboard'!$D$2))</f>
        <v>2</v>
      </c>
      <c r="H26" s="3">
        <f t="shared" si="2"/>
        <v>1</v>
      </c>
      <c r="I26" s="3">
        <v>1</v>
      </c>
    </row>
    <row r="27" spans="2:9" x14ac:dyDescent="0.2">
      <c r="B27" s="1" t="s">
        <v>29</v>
      </c>
      <c r="C27" s="2">
        <f t="shared" si="0"/>
        <v>14</v>
      </c>
      <c r="D27" s="2">
        <f t="shared" si="1"/>
        <v>5</v>
      </c>
      <c r="E27" s="2">
        <f>SUM(E21:E26)</f>
        <v>19</v>
      </c>
      <c r="F27" s="2">
        <f>SUM(F21:F26)</f>
        <v>4</v>
      </c>
      <c r="G27" s="2">
        <f>SUM(G21:G26)</f>
        <v>10</v>
      </c>
      <c r="H27" s="3">
        <f t="shared" si="2"/>
        <v>0.73684210526315785</v>
      </c>
      <c r="I27" s="3">
        <v>1</v>
      </c>
    </row>
    <row r="29" spans="2:9" ht="21" x14ac:dyDescent="0.2">
      <c r="B29" s="7" t="s">
        <v>47</v>
      </c>
      <c r="C29" s="5"/>
      <c r="D29" s="5"/>
      <c r="E29" s="5"/>
      <c r="F29" s="5"/>
      <c r="G29" s="5"/>
      <c r="H29" s="5"/>
      <c r="I29" s="5"/>
    </row>
    <row r="31" spans="2:9" x14ac:dyDescent="0.2">
      <c r="B31" s="1" t="s">
        <v>48</v>
      </c>
      <c r="C31" s="1" t="s">
        <v>49</v>
      </c>
      <c r="D31" s="1" t="s">
        <v>50</v>
      </c>
      <c r="E31" s="1" t="s">
        <v>12</v>
      </c>
    </row>
    <row r="32" spans="2:9" x14ac:dyDescent="0.2">
      <c r="B32" s="2">
        <v>2023</v>
      </c>
      <c r="C32" s="2">
        <f>COUNTIFS('2. Aanbestedingen'!$E$5:$E$1001,'5. Mastersheet'!B32,'2. Aanbestedingen'!$Q$5:$Q$1001,"Toegepast (eis)")+COUNTIFS('2. Aanbestedingen'!$E$5:$E$1001,'5. Mastersheet'!B32,'2. Aanbestedingen'!$Q$5:$Q$1001,"Toegepast (wens)")+COUNTIFS('2. Aanbestedingen'!$E$5:$E$1001,'5. Mastersheet'!B32,'2. Aanbestedingen'!$R$5:$R$1001,"Toegepast (eis)")+COUNTIFS('2. Aanbestedingen'!$E$5:$E$1001,'5. Mastersheet'!B32,'2. Aanbestedingen'!$R$5:$R$1001,"Toegepast (wens)")+COUNTIFS('2. Aanbestedingen'!$E$5:$E$1001,'5. Mastersheet'!B32,'2. Aanbestedingen'!$S$5:$S$1001,"Toegepast (eis)")+COUNTIFS('2. Aanbestedingen'!$E$5:$E$1001,'5. Mastersheet'!B32,'2. Aanbestedingen'!$S$5:$S$1001,"Toegepast (wens)")+COUNTIFS('2. Aanbestedingen'!$E$5:$E$1001,'5. Mastersheet'!B32,'2. Aanbestedingen'!$T$5:$T$1001,"Toegepast (eis)")+COUNTIFS('2. Aanbestedingen'!$E$5:$E$1001,'5. Mastersheet'!B32,'2. Aanbestedingen'!$T$5:$T$1001,"Toegepast (wens)")+COUNTIFS('2. Aanbestedingen'!$E$5:$E$1001,'5. Mastersheet'!B32,'2. Aanbestedingen'!$U$5:$U$1001,"Toegepast (eis)")+COUNTIFS('2. Aanbestedingen'!$E$5:$E$1001,'5. Mastersheet'!B32,'2. Aanbestedingen'!$U$5:$U$1001,"Toegepast (wens)")+COUNTIFS('2. Aanbestedingen'!$E$5:$E$1001,'5. Mastersheet'!B32,'2. Aanbestedingen'!$V$5:$V$1001,"Toegepast (eis)")+COUNTIFS('2. Aanbestedingen'!$E$5:$E$1001,'5. Mastersheet'!B32,'2. Aanbestedingen'!$V$5:$V$1001,"Toegepast (wens)")</f>
        <v>0</v>
      </c>
      <c r="D32" s="2">
        <f>COUNTIFS('2. Aanbestedingen'!$E$5:$E$1001,'5. Mastersheet'!B32,'2. Aanbestedingen'!$Q$5:$Q$1001,"Toegepast (eis)")+COUNTIFS('2. Aanbestedingen'!$E$5:$E$1001,'5. Mastersheet'!B32,'2. Aanbestedingen'!$Q$5:$Q$1001,"Toegepast (wens)")+COUNTIFS('2. Aanbestedingen'!$E$5:$E$1001,'5. Mastersheet'!B32,'2. Aanbestedingen'!$Q$5:$Q$1001,"Niet toegepast")+COUNTIFS('2. Aanbestedingen'!$E$5:$E$1001,'5. Mastersheet'!B32,'2. Aanbestedingen'!$R$5:$R$1001,"Toegepast (eis)")+COUNTIFS('2. Aanbestedingen'!$E$5:$E$1001,'5. Mastersheet'!B32,'2. Aanbestedingen'!$R$5:$R$1001,"Toegepast (wens)")+COUNTIFS('2. Aanbestedingen'!$E$5:$E$1001,'5. Mastersheet'!B32,'2. Aanbestedingen'!$R$5:$R$1001,"Niet toegepast")+COUNTIFS('2. Aanbestedingen'!$E$5:$E$1001,'5. Mastersheet'!B32,'2. Aanbestedingen'!$S$5:$S$1001,"Toegepast (eis)")+COUNTIFS('2. Aanbestedingen'!$E$5:$E$1001,'5. Mastersheet'!B32,'2. Aanbestedingen'!$S$5:$S$1001,"Toegepast (wens)")+COUNTIFS('2. Aanbestedingen'!$E$5:$E$1001,'5. Mastersheet'!B32,'2. Aanbestedingen'!$S$5:$S$1001,"Niet toegepast")+COUNTIFS('2. Aanbestedingen'!$E$5:$E$1001,'5. Mastersheet'!B32,'2. Aanbestedingen'!$T$5:$T$1001,"Toegepast (eis)")+COUNTIFS('2. Aanbestedingen'!$E$5:$E$1001,'5. Mastersheet'!B32,'2. Aanbestedingen'!$T$5:$T$1001,"Toegepast (wens)")+COUNTIFS('2. Aanbestedingen'!$E$5:$E$1001,'5. Mastersheet'!B32,'2. Aanbestedingen'!$T$5:$T$1001,"Niet toegepast")+COUNTIFS('2. Aanbestedingen'!$E$5:$E$1001,'5. Mastersheet'!B32,'2. Aanbestedingen'!$U$5:$U$1001,"Toegepast (eis)")+COUNTIFS('2. Aanbestedingen'!$E$5:$E$1001,'5. Mastersheet'!B32,'2. Aanbestedingen'!$U$5:$U$1001,"Toegepast (wens)")+COUNTIFS('2. Aanbestedingen'!$E$5:$E$1001,'5. Mastersheet'!B32,'2. Aanbestedingen'!$U$5:$U$1001,"Niet toegepast")+COUNTIFS('2. Aanbestedingen'!$E$5:$E$1001,'5. Mastersheet'!B32,'2. Aanbestedingen'!$V$5:$V$1001,"Toegepast (eis)")+COUNTIFS('2. Aanbestedingen'!$E$5:$E$1001,'5. Mastersheet'!B32,'2. Aanbestedingen'!$V$5:$V$1001,"Toegepast (wens)")+COUNTIFS('2. Aanbestedingen'!$E$5:$E$1001,'5. Mastersheet'!B32,'2. Aanbestedingen'!$V$5:$V$1001,"Niet toegepast")</f>
        <v>0</v>
      </c>
      <c r="E32" s="3" t="str">
        <f>IFERROR(C32/D32,"")</f>
        <v/>
      </c>
    </row>
    <row r="33" spans="2:8" x14ac:dyDescent="0.2">
      <c r="B33" s="2">
        <v>2024</v>
      </c>
      <c r="C33" s="2">
        <f>COUNTIFS('2. Aanbestedingen'!$E$5:$E$1001,'5. Mastersheet'!B33,'2. Aanbestedingen'!$Q$5:$Q$1001,"Toegepast (eis)")+COUNTIFS('2. Aanbestedingen'!$E$5:$E$1001,'5. Mastersheet'!B33,'2. Aanbestedingen'!$Q$5:$Q$1001,"Toegepast (wens)")+COUNTIFS('2. Aanbestedingen'!$E$5:$E$1001,'5. Mastersheet'!B33,'2. Aanbestedingen'!$R$5:$R$1001,"Toegepast (eis)")+COUNTIFS('2. Aanbestedingen'!$E$5:$E$1001,'5. Mastersheet'!B33,'2. Aanbestedingen'!$R$5:$R$1001,"Toegepast (wens)")+COUNTIFS('2. Aanbestedingen'!$E$5:$E$1001,'5. Mastersheet'!B33,'2. Aanbestedingen'!$S$5:$S$1001,"Toegepast (eis)")+COUNTIFS('2. Aanbestedingen'!$E$5:$E$1001,'5. Mastersheet'!B33,'2. Aanbestedingen'!$S$5:$S$1001,"Toegepast (wens)")+COUNTIFS('2. Aanbestedingen'!$E$5:$E$1001,'5. Mastersheet'!B33,'2. Aanbestedingen'!$T$5:$T$1001,"Toegepast (eis)")+COUNTIFS('2. Aanbestedingen'!$E$5:$E$1001,'5. Mastersheet'!B33,'2. Aanbestedingen'!$T$5:$T$1001,"Toegepast (wens)")+COUNTIFS('2. Aanbestedingen'!$E$5:$E$1001,'5. Mastersheet'!B33,'2. Aanbestedingen'!$U$5:$U$1001,"Toegepast (eis)")+COUNTIFS('2. Aanbestedingen'!$E$5:$E$1001,'5. Mastersheet'!B33,'2. Aanbestedingen'!$U$5:$U$1001,"Toegepast (wens)")+COUNTIFS('2. Aanbestedingen'!$E$5:$E$1001,'5. Mastersheet'!B33,'2. Aanbestedingen'!$V$5:$V$1001,"Toegepast (eis)")+COUNTIFS('2. Aanbestedingen'!$E$5:$E$1001,'5. Mastersheet'!B33,'2. Aanbestedingen'!$V$5:$V$1001,"Toegepast (wens)")</f>
        <v>14</v>
      </c>
      <c r="D33" s="2">
        <f>COUNTIFS('2. Aanbestedingen'!$E$5:$E$1001,'5. Mastersheet'!B33,'2. Aanbestedingen'!$Q$5:$Q$1001,"Toegepast (eis)")+COUNTIFS('2. Aanbestedingen'!$E$5:$E$1001,'5. Mastersheet'!B33,'2. Aanbestedingen'!$Q$5:$Q$1001,"Toegepast (wens)")+COUNTIFS('2. Aanbestedingen'!$E$5:$E$1001,'5. Mastersheet'!B33,'2. Aanbestedingen'!$Q$5:$Q$1001,"Niet toegepast")+COUNTIFS('2. Aanbestedingen'!$E$5:$E$1001,'5. Mastersheet'!B33,'2. Aanbestedingen'!$R$5:$R$1001,"Toegepast (eis)")+COUNTIFS('2. Aanbestedingen'!$E$5:$E$1001,'5. Mastersheet'!B33,'2. Aanbestedingen'!$R$5:$R$1001,"Toegepast (wens)")+COUNTIFS('2. Aanbestedingen'!$E$5:$E$1001,'5. Mastersheet'!B33,'2. Aanbestedingen'!$R$5:$R$1001,"Niet toegepast")+COUNTIFS('2. Aanbestedingen'!$E$5:$E$1001,'5. Mastersheet'!B33,'2. Aanbestedingen'!$S$5:$S$1001,"Toegepast (eis)")+COUNTIFS('2. Aanbestedingen'!$E$5:$E$1001,'5. Mastersheet'!B33,'2. Aanbestedingen'!$S$5:$S$1001,"Toegepast (wens)")+COUNTIFS('2. Aanbestedingen'!$E$5:$E$1001,'5. Mastersheet'!B33,'2. Aanbestedingen'!$S$5:$S$1001,"Niet toegepast")+COUNTIFS('2. Aanbestedingen'!$E$5:$E$1001,'5. Mastersheet'!B33,'2. Aanbestedingen'!$T$5:$T$1001,"Toegepast (eis)")+COUNTIFS('2. Aanbestedingen'!$E$5:$E$1001,'5. Mastersheet'!B33,'2. Aanbestedingen'!$T$5:$T$1001,"Toegepast (wens)")+COUNTIFS('2. Aanbestedingen'!$E$5:$E$1001,'5. Mastersheet'!B33,'2. Aanbestedingen'!$T$5:$T$1001,"Niet toegepast")+COUNTIFS('2. Aanbestedingen'!$E$5:$E$1001,'5. Mastersheet'!B33,'2. Aanbestedingen'!$U$5:$U$1001,"Toegepast (eis)")+COUNTIFS('2. Aanbestedingen'!$E$5:$E$1001,'5. Mastersheet'!B33,'2. Aanbestedingen'!$U$5:$U$1001,"Toegepast (wens)")+COUNTIFS('2. Aanbestedingen'!$E$5:$E$1001,'5. Mastersheet'!B33,'2. Aanbestedingen'!$U$5:$U$1001,"Niet toegepast")+COUNTIFS('2. Aanbestedingen'!$E$5:$E$1001,'5. Mastersheet'!B33,'2. Aanbestedingen'!$V$5:$V$1001,"Toegepast (eis)")+COUNTIFS('2. Aanbestedingen'!$E$5:$E$1001,'5. Mastersheet'!B33,'2. Aanbestedingen'!$V$5:$V$1001,"Toegepast (wens)")+COUNTIFS('2. Aanbestedingen'!$E$5:$E$1001,'5. Mastersheet'!B33,'2. Aanbestedingen'!$V$5:$V$1001,"Niet toegepast")</f>
        <v>19</v>
      </c>
      <c r="E33" s="3">
        <f t="shared" ref="E33:E39" si="3">IFERROR(C33/D33,"")</f>
        <v>0.73684210526315785</v>
      </c>
    </row>
    <row r="34" spans="2:8" x14ac:dyDescent="0.2">
      <c r="B34" s="2">
        <v>2025</v>
      </c>
      <c r="C34" s="2">
        <f>COUNTIFS('2. Aanbestedingen'!$E$5:$E$1001,'5. Mastersheet'!B34,'2. Aanbestedingen'!$Q$5:$Q$1001,"Toegepast (eis)")+COUNTIFS('2. Aanbestedingen'!$E$5:$E$1001,'5. Mastersheet'!B34,'2. Aanbestedingen'!$Q$5:$Q$1001,"Toegepast (wens)")+COUNTIFS('2. Aanbestedingen'!$E$5:$E$1001,'5. Mastersheet'!B34,'2. Aanbestedingen'!$R$5:$R$1001,"Toegepast (eis)")+COUNTIFS('2. Aanbestedingen'!$E$5:$E$1001,'5. Mastersheet'!B34,'2. Aanbestedingen'!$R$5:$R$1001,"Toegepast (wens)")+COUNTIFS('2. Aanbestedingen'!$E$5:$E$1001,'5. Mastersheet'!B34,'2. Aanbestedingen'!$S$5:$S$1001,"Toegepast (eis)")+COUNTIFS('2. Aanbestedingen'!$E$5:$E$1001,'5. Mastersheet'!B34,'2. Aanbestedingen'!$S$5:$S$1001,"Toegepast (wens)")+COUNTIFS('2. Aanbestedingen'!$E$5:$E$1001,'5. Mastersheet'!B34,'2. Aanbestedingen'!$T$5:$T$1001,"Toegepast (eis)")+COUNTIFS('2. Aanbestedingen'!$E$5:$E$1001,'5. Mastersheet'!B34,'2. Aanbestedingen'!$T$5:$T$1001,"Toegepast (wens)")+COUNTIFS('2. Aanbestedingen'!$E$5:$E$1001,'5. Mastersheet'!B34,'2. Aanbestedingen'!$U$5:$U$1001,"Toegepast (eis)")+COUNTIFS('2. Aanbestedingen'!$E$5:$E$1001,'5. Mastersheet'!B34,'2. Aanbestedingen'!$U$5:$U$1001,"Toegepast (wens)")+COUNTIFS('2. Aanbestedingen'!$E$5:$E$1001,'5. Mastersheet'!B34,'2. Aanbestedingen'!$V$5:$V$1001,"Toegepast (eis)")+COUNTIFS('2. Aanbestedingen'!$E$5:$E$1001,'5. Mastersheet'!B34,'2. Aanbestedingen'!$V$5:$V$1001,"Toegepast (wens)")</f>
        <v>0</v>
      </c>
      <c r="D34" s="2">
        <f>COUNTIFS('2. Aanbestedingen'!$E$5:$E$1001,'5. Mastersheet'!B34,'2. Aanbestedingen'!$Q$5:$Q$1001,"Toegepast (eis)")+COUNTIFS('2. Aanbestedingen'!$E$5:$E$1001,'5. Mastersheet'!B34,'2. Aanbestedingen'!$Q$5:$Q$1001,"Toegepast (wens)")+COUNTIFS('2. Aanbestedingen'!$E$5:$E$1001,'5. Mastersheet'!B34,'2. Aanbestedingen'!$Q$5:$Q$1001,"Niet toegepast")+COUNTIFS('2. Aanbestedingen'!$E$5:$E$1001,'5. Mastersheet'!B34,'2. Aanbestedingen'!$R$5:$R$1001,"Toegepast (eis)")+COUNTIFS('2. Aanbestedingen'!$E$5:$E$1001,'5. Mastersheet'!B34,'2. Aanbestedingen'!$R$5:$R$1001,"Toegepast (wens)")+COUNTIFS('2. Aanbestedingen'!$E$5:$E$1001,'5. Mastersheet'!B34,'2. Aanbestedingen'!$R$5:$R$1001,"Niet toegepast")+COUNTIFS('2. Aanbestedingen'!$E$5:$E$1001,'5. Mastersheet'!B34,'2. Aanbestedingen'!$S$5:$S$1001,"Toegepast (eis)")+COUNTIFS('2. Aanbestedingen'!$E$5:$E$1001,'5. Mastersheet'!B34,'2. Aanbestedingen'!$S$5:$S$1001,"Toegepast (wens)")+COUNTIFS('2. Aanbestedingen'!$E$5:$E$1001,'5. Mastersheet'!B34,'2. Aanbestedingen'!$S$5:$S$1001,"Niet toegepast")+COUNTIFS('2. Aanbestedingen'!$E$5:$E$1001,'5. Mastersheet'!B34,'2. Aanbestedingen'!$T$5:$T$1001,"Toegepast (eis)")+COUNTIFS('2. Aanbestedingen'!$E$5:$E$1001,'5. Mastersheet'!B34,'2. Aanbestedingen'!$T$5:$T$1001,"Toegepast (wens)")+COUNTIFS('2. Aanbestedingen'!$E$5:$E$1001,'5. Mastersheet'!B34,'2. Aanbestedingen'!$T$5:$T$1001,"Niet toegepast")+COUNTIFS('2. Aanbestedingen'!$E$5:$E$1001,'5. Mastersheet'!B34,'2. Aanbestedingen'!$U$5:$U$1001,"Toegepast (eis)")+COUNTIFS('2. Aanbestedingen'!$E$5:$E$1001,'5. Mastersheet'!B34,'2. Aanbestedingen'!$U$5:$U$1001,"Toegepast (wens)")+COUNTIFS('2. Aanbestedingen'!$E$5:$E$1001,'5. Mastersheet'!B34,'2. Aanbestedingen'!$U$5:$U$1001,"Niet toegepast")+COUNTIFS('2. Aanbestedingen'!$E$5:$E$1001,'5. Mastersheet'!B34,'2. Aanbestedingen'!$V$5:$V$1001,"Toegepast (eis)")+COUNTIFS('2. Aanbestedingen'!$E$5:$E$1001,'5. Mastersheet'!B34,'2. Aanbestedingen'!$V$5:$V$1001,"Toegepast (wens)")+COUNTIFS('2. Aanbestedingen'!$E$5:$E$1001,'5. Mastersheet'!B34,'2. Aanbestedingen'!$V$5:$V$1001,"Niet toegepast")</f>
        <v>0</v>
      </c>
      <c r="E34" s="3" t="str">
        <f t="shared" si="3"/>
        <v/>
      </c>
    </row>
    <row r="35" spans="2:8" x14ac:dyDescent="0.2">
      <c r="B35" s="2">
        <v>2026</v>
      </c>
      <c r="C35" s="2">
        <f>COUNTIFS('2. Aanbestedingen'!$E$5:$E$1001,'5. Mastersheet'!B35,'2. Aanbestedingen'!$Q$5:$Q$1001,"Toegepast (eis)")+COUNTIFS('2. Aanbestedingen'!$E$5:$E$1001,'5. Mastersheet'!B35,'2. Aanbestedingen'!$Q$5:$Q$1001,"Toegepast (wens)")+COUNTIFS('2. Aanbestedingen'!$E$5:$E$1001,'5. Mastersheet'!B35,'2. Aanbestedingen'!$R$5:$R$1001,"Toegepast (eis)")+COUNTIFS('2. Aanbestedingen'!$E$5:$E$1001,'5. Mastersheet'!B35,'2. Aanbestedingen'!$R$5:$R$1001,"Toegepast (wens)")+COUNTIFS('2. Aanbestedingen'!$E$5:$E$1001,'5. Mastersheet'!B35,'2. Aanbestedingen'!$S$5:$S$1001,"Toegepast (eis)")+COUNTIFS('2. Aanbestedingen'!$E$5:$E$1001,'5. Mastersheet'!B35,'2. Aanbestedingen'!$S$5:$S$1001,"Toegepast (wens)")+COUNTIFS('2. Aanbestedingen'!$E$5:$E$1001,'5. Mastersheet'!B35,'2. Aanbestedingen'!$T$5:$T$1001,"Toegepast (eis)")+COUNTIFS('2. Aanbestedingen'!$E$5:$E$1001,'5. Mastersheet'!B35,'2. Aanbestedingen'!$T$5:$T$1001,"Toegepast (wens)")+COUNTIFS('2. Aanbestedingen'!$E$5:$E$1001,'5. Mastersheet'!B35,'2. Aanbestedingen'!$U$5:$U$1001,"Toegepast (eis)")+COUNTIFS('2. Aanbestedingen'!$E$5:$E$1001,'5. Mastersheet'!B35,'2. Aanbestedingen'!$U$5:$U$1001,"Toegepast (wens)")+COUNTIFS('2. Aanbestedingen'!$E$5:$E$1001,'5. Mastersheet'!B35,'2. Aanbestedingen'!$V$5:$V$1001,"Toegepast (eis)")+COUNTIFS('2. Aanbestedingen'!$E$5:$E$1001,'5. Mastersheet'!B35,'2. Aanbestedingen'!$V$5:$V$1001,"Toegepast (wens)")</f>
        <v>0</v>
      </c>
      <c r="D35" s="2">
        <f>COUNTIFS('2. Aanbestedingen'!$E$5:$E$1001,'5. Mastersheet'!B35,'2. Aanbestedingen'!$Q$5:$Q$1001,"Toegepast (eis)")+COUNTIFS('2. Aanbestedingen'!$E$5:$E$1001,'5. Mastersheet'!B35,'2. Aanbestedingen'!$Q$5:$Q$1001,"Toegepast (wens)")+COUNTIFS('2. Aanbestedingen'!$E$5:$E$1001,'5. Mastersheet'!B35,'2. Aanbestedingen'!$Q$5:$Q$1001,"Niet toegepast")+COUNTIFS('2. Aanbestedingen'!$E$5:$E$1001,'5. Mastersheet'!B35,'2. Aanbestedingen'!$R$5:$R$1001,"Toegepast (eis)")+COUNTIFS('2. Aanbestedingen'!$E$5:$E$1001,'5. Mastersheet'!B35,'2. Aanbestedingen'!$R$5:$R$1001,"Toegepast (wens)")+COUNTIFS('2. Aanbestedingen'!$E$5:$E$1001,'5. Mastersheet'!B35,'2. Aanbestedingen'!$R$5:$R$1001,"Niet toegepast")+COUNTIFS('2. Aanbestedingen'!$E$5:$E$1001,'5. Mastersheet'!B35,'2. Aanbestedingen'!$S$5:$S$1001,"Toegepast (eis)")+COUNTIFS('2. Aanbestedingen'!$E$5:$E$1001,'5. Mastersheet'!B35,'2. Aanbestedingen'!$S$5:$S$1001,"Toegepast (wens)")+COUNTIFS('2. Aanbestedingen'!$E$5:$E$1001,'5. Mastersheet'!B35,'2. Aanbestedingen'!$S$5:$S$1001,"Niet toegepast")+COUNTIFS('2. Aanbestedingen'!$E$5:$E$1001,'5. Mastersheet'!B35,'2. Aanbestedingen'!$T$5:$T$1001,"Toegepast (eis)")+COUNTIFS('2. Aanbestedingen'!$E$5:$E$1001,'5. Mastersheet'!B35,'2. Aanbestedingen'!$T$5:$T$1001,"Toegepast (wens)")+COUNTIFS('2. Aanbestedingen'!$E$5:$E$1001,'5. Mastersheet'!B35,'2. Aanbestedingen'!$T$5:$T$1001,"Niet toegepast")+COUNTIFS('2. Aanbestedingen'!$E$5:$E$1001,'5. Mastersheet'!B35,'2. Aanbestedingen'!$U$5:$U$1001,"Toegepast (eis)")+COUNTIFS('2. Aanbestedingen'!$E$5:$E$1001,'5. Mastersheet'!B35,'2. Aanbestedingen'!$U$5:$U$1001,"Toegepast (wens)")+COUNTIFS('2. Aanbestedingen'!$E$5:$E$1001,'5. Mastersheet'!B35,'2. Aanbestedingen'!$U$5:$U$1001,"Niet toegepast")+COUNTIFS('2. Aanbestedingen'!$E$5:$E$1001,'5. Mastersheet'!B35,'2. Aanbestedingen'!$V$5:$V$1001,"Toegepast (eis)")+COUNTIFS('2. Aanbestedingen'!$E$5:$E$1001,'5. Mastersheet'!B35,'2. Aanbestedingen'!$V$5:$V$1001,"Toegepast (wens)")+COUNTIFS('2. Aanbestedingen'!$E$5:$E$1001,'5. Mastersheet'!B35,'2. Aanbestedingen'!$V$5:$V$1001,"Niet toegepast")</f>
        <v>0</v>
      </c>
      <c r="E35" s="3" t="str">
        <f t="shared" si="3"/>
        <v/>
      </c>
    </row>
    <row r="36" spans="2:8" x14ac:dyDescent="0.2">
      <c r="B36" s="2">
        <v>2027</v>
      </c>
      <c r="C36" s="2">
        <f>COUNTIFS('2. Aanbestedingen'!$E$5:$E$1001,'5. Mastersheet'!B36,'2. Aanbestedingen'!$Q$5:$Q$1001,"Toegepast (eis)")+COUNTIFS('2. Aanbestedingen'!$E$5:$E$1001,'5. Mastersheet'!B36,'2. Aanbestedingen'!$Q$5:$Q$1001,"Toegepast (wens)")+COUNTIFS('2. Aanbestedingen'!$E$5:$E$1001,'5. Mastersheet'!B36,'2. Aanbestedingen'!$R$5:$R$1001,"Toegepast (eis)")+COUNTIFS('2. Aanbestedingen'!$E$5:$E$1001,'5. Mastersheet'!B36,'2. Aanbestedingen'!$R$5:$R$1001,"Toegepast (wens)")+COUNTIFS('2. Aanbestedingen'!$E$5:$E$1001,'5. Mastersheet'!B36,'2. Aanbestedingen'!$S$5:$S$1001,"Toegepast (eis)")+COUNTIFS('2. Aanbestedingen'!$E$5:$E$1001,'5. Mastersheet'!B36,'2. Aanbestedingen'!$S$5:$S$1001,"Toegepast (wens)")+COUNTIFS('2. Aanbestedingen'!$E$5:$E$1001,'5. Mastersheet'!B36,'2. Aanbestedingen'!$T$5:$T$1001,"Toegepast (eis)")+COUNTIFS('2. Aanbestedingen'!$E$5:$E$1001,'5. Mastersheet'!B36,'2. Aanbestedingen'!$T$5:$T$1001,"Toegepast (wens)")+COUNTIFS('2. Aanbestedingen'!$E$5:$E$1001,'5. Mastersheet'!B36,'2. Aanbestedingen'!$U$5:$U$1001,"Toegepast (eis)")+COUNTIFS('2. Aanbestedingen'!$E$5:$E$1001,'5. Mastersheet'!B36,'2. Aanbestedingen'!$U$5:$U$1001,"Toegepast (wens)")+COUNTIFS('2. Aanbestedingen'!$E$5:$E$1001,'5. Mastersheet'!B36,'2. Aanbestedingen'!$V$5:$V$1001,"Toegepast (eis)")+COUNTIFS('2. Aanbestedingen'!$E$5:$E$1001,'5. Mastersheet'!B36,'2. Aanbestedingen'!$V$5:$V$1001,"Toegepast (wens)")</f>
        <v>0</v>
      </c>
      <c r="D36" s="2">
        <f>COUNTIFS('2. Aanbestedingen'!$E$5:$E$1001,'5. Mastersheet'!B36,'2. Aanbestedingen'!$Q$5:$Q$1001,"Toegepast (eis)")+COUNTIFS('2. Aanbestedingen'!$E$5:$E$1001,'5. Mastersheet'!B36,'2. Aanbestedingen'!$Q$5:$Q$1001,"Toegepast (wens)")+COUNTIFS('2. Aanbestedingen'!$E$5:$E$1001,'5. Mastersheet'!B36,'2. Aanbestedingen'!$Q$5:$Q$1001,"Niet toegepast")+COUNTIFS('2. Aanbestedingen'!$E$5:$E$1001,'5. Mastersheet'!B36,'2. Aanbestedingen'!$R$5:$R$1001,"Toegepast (eis)")+COUNTIFS('2. Aanbestedingen'!$E$5:$E$1001,'5. Mastersheet'!B36,'2. Aanbestedingen'!$R$5:$R$1001,"Toegepast (wens)")+COUNTIFS('2. Aanbestedingen'!$E$5:$E$1001,'5. Mastersheet'!B36,'2. Aanbestedingen'!$R$5:$R$1001,"Niet toegepast")+COUNTIFS('2. Aanbestedingen'!$E$5:$E$1001,'5. Mastersheet'!B36,'2. Aanbestedingen'!$S$5:$S$1001,"Toegepast (eis)")+COUNTIFS('2. Aanbestedingen'!$E$5:$E$1001,'5. Mastersheet'!B36,'2. Aanbestedingen'!$S$5:$S$1001,"Toegepast (wens)")+COUNTIFS('2. Aanbestedingen'!$E$5:$E$1001,'5. Mastersheet'!B36,'2. Aanbestedingen'!$S$5:$S$1001,"Niet toegepast")+COUNTIFS('2. Aanbestedingen'!$E$5:$E$1001,'5. Mastersheet'!B36,'2. Aanbestedingen'!$T$5:$T$1001,"Toegepast (eis)")+COUNTIFS('2. Aanbestedingen'!$E$5:$E$1001,'5. Mastersheet'!B36,'2. Aanbestedingen'!$T$5:$T$1001,"Toegepast (wens)")+COUNTIFS('2. Aanbestedingen'!$E$5:$E$1001,'5. Mastersheet'!B36,'2. Aanbestedingen'!$T$5:$T$1001,"Niet toegepast")+COUNTIFS('2. Aanbestedingen'!$E$5:$E$1001,'5. Mastersheet'!B36,'2. Aanbestedingen'!$U$5:$U$1001,"Toegepast (eis)")+COUNTIFS('2. Aanbestedingen'!$E$5:$E$1001,'5. Mastersheet'!B36,'2. Aanbestedingen'!$U$5:$U$1001,"Toegepast (wens)")+COUNTIFS('2. Aanbestedingen'!$E$5:$E$1001,'5. Mastersheet'!B36,'2. Aanbestedingen'!$U$5:$U$1001,"Niet toegepast")+COUNTIFS('2. Aanbestedingen'!$E$5:$E$1001,'5. Mastersheet'!B36,'2. Aanbestedingen'!$V$5:$V$1001,"Toegepast (eis)")+COUNTIFS('2. Aanbestedingen'!$E$5:$E$1001,'5. Mastersheet'!B36,'2. Aanbestedingen'!$V$5:$V$1001,"Toegepast (wens)")+COUNTIFS('2. Aanbestedingen'!$E$5:$E$1001,'5. Mastersheet'!B36,'2. Aanbestedingen'!$V$5:$V$1001,"Niet toegepast")</f>
        <v>0</v>
      </c>
      <c r="E36" s="3" t="str">
        <f t="shared" si="3"/>
        <v/>
      </c>
    </row>
    <row r="37" spans="2:8" x14ac:dyDescent="0.2">
      <c r="B37" s="2">
        <v>2028</v>
      </c>
      <c r="C37" s="2">
        <f>COUNTIFS('2. Aanbestedingen'!$E$5:$E$1001,'5. Mastersheet'!B37,'2. Aanbestedingen'!$Q$5:$Q$1001,"Toegepast (eis)")+COUNTIFS('2. Aanbestedingen'!$E$5:$E$1001,'5. Mastersheet'!B37,'2. Aanbestedingen'!$Q$5:$Q$1001,"Toegepast (wens)")+COUNTIFS('2. Aanbestedingen'!$E$5:$E$1001,'5. Mastersheet'!B37,'2. Aanbestedingen'!$R$5:$R$1001,"Toegepast (eis)")+COUNTIFS('2. Aanbestedingen'!$E$5:$E$1001,'5. Mastersheet'!B37,'2. Aanbestedingen'!$R$5:$R$1001,"Toegepast (wens)")+COUNTIFS('2. Aanbestedingen'!$E$5:$E$1001,'5. Mastersheet'!B37,'2. Aanbestedingen'!$S$5:$S$1001,"Toegepast (eis)")+COUNTIFS('2. Aanbestedingen'!$E$5:$E$1001,'5. Mastersheet'!B37,'2. Aanbestedingen'!$S$5:$S$1001,"Toegepast (wens)")+COUNTIFS('2. Aanbestedingen'!$E$5:$E$1001,'5. Mastersheet'!B37,'2. Aanbestedingen'!$T$5:$T$1001,"Toegepast (eis)")+COUNTIFS('2. Aanbestedingen'!$E$5:$E$1001,'5. Mastersheet'!B37,'2. Aanbestedingen'!$T$5:$T$1001,"Toegepast (wens)")+COUNTIFS('2. Aanbestedingen'!$E$5:$E$1001,'5. Mastersheet'!B37,'2. Aanbestedingen'!$U$5:$U$1001,"Toegepast (eis)")+COUNTIFS('2. Aanbestedingen'!$E$5:$E$1001,'5. Mastersheet'!B37,'2. Aanbestedingen'!$U$5:$U$1001,"Toegepast (wens)")+COUNTIFS('2. Aanbestedingen'!$E$5:$E$1001,'5. Mastersheet'!B37,'2. Aanbestedingen'!$V$5:$V$1001,"Toegepast (eis)")+COUNTIFS('2. Aanbestedingen'!$E$5:$E$1001,'5. Mastersheet'!B37,'2. Aanbestedingen'!$V$5:$V$1001,"Toegepast (wens)")</f>
        <v>0</v>
      </c>
      <c r="D37" s="2">
        <f>COUNTIFS('2. Aanbestedingen'!$E$5:$E$1001,'5. Mastersheet'!B37,'2. Aanbestedingen'!$Q$5:$Q$1001,"Toegepast (eis)")+COUNTIFS('2. Aanbestedingen'!$E$5:$E$1001,'5. Mastersheet'!B37,'2. Aanbestedingen'!$Q$5:$Q$1001,"Toegepast (wens)")+COUNTIFS('2. Aanbestedingen'!$E$5:$E$1001,'5. Mastersheet'!B37,'2. Aanbestedingen'!$Q$5:$Q$1001,"Niet toegepast")+COUNTIFS('2. Aanbestedingen'!$E$5:$E$1001,'5. Mastersheet'!B37,'2. Aanbestedingen'!$R$5:$R$1001,"Toegepast (eis)")+COUNTIFS('2. Aanbestedingen'!$E$5:$E$1001,'5. Mastersheet'!B37,'2. Aanbestedingen'!$R$5:$R$1001,"Toegepast (wens)")+COUNTIFS('2. Aanbestedingen'!$E$5:$E$1001,'5. Mastersheet'!B37,'2. Aanbestedingen'!$R$5:$R$1001,"Niet toegepast")+COUNTIFS('2. Aanbestedingen'!$E$5:$E$1001,'5. Mastersheet'!B37,'2. Aanbestedingen'!$S$5:$S$1001,"Toegepast (eis)")+COUNTIFS('2. Aanbestedingen'!$E$5:$E$1001,'5. Mastersheet'!B37,'2. Aanbestedingen'!$S$5:$S$1001,"Toegepast (wens)")+COUNTIFS('2. Aanbestedingen'!$E$5:$E$1001,'5. Mastersheet'!B37,'2. Aanbestedingen'!$S$5:$S$1001,"Niet toegepast")+COUNTIFS('2. Aanbestedingen'!$E$5:$E$1001,'5. Mastersheet'!B37,'2. Aanbestedingen'!$T$5:$T$1001,"Toegepast (eis)")+COUNTIFS('2. Aanbestedingen'!$E$5:$E$1001,'5. Mastersheet'!B37,'2. Aanbestedingen'!$T$5:$T$1001,"Toegepast (wens)")+COUNTIFS('2. Aanbestedingen'!$E$5:$E$1001,'5. Mastersheet'!B37,'2. Aanbestedingen'!$T$5:$T$1001,"Niet toegepast")+COUNTIFS('2. Aanbestedingen'!$E$5:$E$1001,'5. Mastersheet'!B37,'2. Aanbestedingen'!$U$5:$U$1001,"Toegepast (eis)")+COUNTIFS('2. Aanbestedingen'!$E$5:$E$1001,'5. Mastersheet'!B37,'2. Aanbestedingen'!$U$5:$U$1001,"Toegepast (wens)")+COUNTIFS('2. Aanbestedingen'!$E$5:$E$1001,'5. Mastersheet'!B37,'2. Aanbestedingen'!$U$5:$U$1001,"Niet toegepast")+COUNTIFS('2. Aanbestedingen'!$E$5:$E$1001,'5. Mastersheet'!B37,'2. Aanbestedingen'!$V$5:$V$1001,"Toegepast (eis)")+COUNTIFS('2. Aanbestedingen'!$E$5:$E$1001,'5. Mastersheet'!B37,'2. Aanbestedingen'!$V$5:$V$1001,"Toegepast (wens)")+COUNTIFS('2. Aanbestedingen'!$E$5:$E$1001,'5. Mastersheet'!B37,'2. Aanbestedingen'!$V$5:$V$1001,"Niet toegepast")</f>
        <v>0</v>
      </c>
      <c r="E37" s="3" t="str">
        <f t="shared" si="3"/>
        <v/>
      </c>
    </row>
    <row r="38" spans="2:8" x14ac:dyDescent="0.2">
      <c r="B38" s="2">
        <v>2029</v>
      </c>
      <c r="C38" s="2">
        <f>COUNTIFS('2. Aanbestedingen'!$E$5:$E$1001,'5. Mastersheet'!B38,'2. Aanbestedingen'!$Q$5:$Q$1001,"Toegepast (eis)")+COUNTIFS('2. Aanbestedingen'!$E$5:$E$1001,'5. Mastersheet'!B38,'2. Aanbestedingen'!$Q$5:$Q$1001,"Toegepast (wens)")+COUNTIFS('2. Aanbestedingen'!$E$5:$E$1001,'5. Mastersheet'!B38,'2. Aanbestedingen'!$R$5:$R$1001,"Toegepast (eis)")+COUNTIFS('2. Aanbestedingen'!$E$5:$E$1001,'5. Mastersheet'!B38,'2. Aanbestedingen'!$R$5:$R$1001,"Toegepast (wens)")+COUNTIFS('2. Aanbestedingen'!$E$5:$E$1001,'5. Mastersheet'!B38,'2. Aanbestedingen'!$S$5:$S$1001,"Toegepast (eis)")+COUNTIFS('2. Aanbestedingen'!$E$5:$E$1001,'5. Mastersheet'!B38,'2. Aanbestedingen'!$S$5:$S$1001,"Toegepast (wens)")+COUNTIFS('2. Aanbestedingen'!$E$5:$E$1001,'5. Mastersheet'!B38,'2. Aanbestedingen'!$T$5:$T$1001,"Toegepast (eis)")+COUNTIFS('2. Aanbestedingen'!$E$5:$E$1001,'5. Mastersheet'!B38,'2. Aanbestedingen'!$T$5:$T$1001,"Toegepast (wens)")+COUNTIFS('2. Aanbestedingen'!$E$5:$E$1001,'5. Mastersheet'!B38,'2. Aanbestedingen'!$U$5:$U$1001,"Toegepast (eis)")+COUNTIFS('2. Aanbestedingen'!$E$5:$E$1001,'5. Mastersheet'!B38,'2. Aanbestedingen'!$U$5:$U$1001,"Toegepast (wens)")+COUNTIFS('2. Aanbestedingen'!$E$5:$E$1001,'5. Mastersheet'!B38,'2. Aanbestedingen'!$V$5:$V$1001,"Toegepast (eis)")+COUNTIFS('2. Aanbestedingen'!$E$5:$E$1001,'5. Mastersheet'!B38,'2. Aanbestedingen'!$V$5:$V$1001,"Toegepast (wens)")</f>
        <v>0</v>
      </c>
      <c r="D38" s="2">
        <f>COUNTIFS('2. Aanbestedingen'!$E$5:$E$1001,'5. Mastersheet'!B38,'2. Aanbestedingen'!$Q$5:$Q$1001,"Toegepast (eis)")+COUNTIFS('2. Aanbestedingen'!$E$5:$E$1001,'5. Mastersheet'!B38,'2. Aanbestedingen'!$Q$5:$Q$1001,"Toegepast (wens)")+COUNTIFS('2. Aanbestedingen'!$E$5:$E$1001,'5. Mastersheet'!B38,'2. Aanbestedingen'!$Q$5:$Q$1001,"Niet toegepast")+COUNTIFS('2. Aanbestedingen'!$E$5:$E$1001,'5. Mastersheet'!B38,'2. Aanbestedingen'!$R$5:$R$1001,"Toegepast (eis)")+COUNTIFS('2. Aanbestedingen'!$E$5:$E$1001,'5. Mastersheet'!B38,'2. Aanbestedingen'!$R$5:$R$1001,"Toegepast (wens)")+COUNTIFS('2. Aanbestedingen'!$E$5:$E$1001,'5. Mastersheet'!B38,'2. Aanbestedingen'!$R$5:$R$1001,"Niet toegepast")+COUNTIFS('2. Aanbestedingen'!$E$5:$E$1001,'5. Mastersheet'!B38,'2. Aanbestedingen'!$S$5:$S$1001,"Toegepast (eis)")+COUNTIFS('2. Aanbestedingen'!$E$5:$E$1001,'5. Mastersheet'!B38,'2. Aanbestedingen'!$S$5:$S$1001,"Toegepast (wens)")+COUNTIFS('2. Aanbestedingen'!$E$5:$E$1001,'5. Mastersheet'!B38,'2. Aanbestedingen'!$S$5:$S$1001,"Niet toegepast")+COUNTIFS('2. Aanbestedingen'!$E$5:$E$1001,'5. Mastersheet'!B38,'2. Aanbestedingen'!$T$5:$T$1001,"Toegepast (eis)")+COUNTIFS('2. Aanbestedingen'!$E$5:$E$1001,'5. Mastersheet'!B38,'2. Aanbestedingen'!$T$5:$T$1001,"Toegepast (wens)")+COUNTIFS('2. Aanbestedingen'!$E$5:$E$1001,'5. Mastersheet'!B38,'2. Aanbestedingen'!$T$5:$T$1001,"Niet toegepast")+COUNTIFS('2. Aanbestedingen'!$E$5:$E$1001,'5. Mastersheet'!B38,'2. Aanbestedingen'!$U$5:$U$1001,"Toegepast (eis)")+COUNTIFS('2. Aanbestedingen'!$E$5:$E$1001,'5. Mastersheet'!B38,'2. Aanbestedingen'!$U$5:$U$1001,"Toegepast (wens)")+COUNTIFS('2. Aanbestedingen'!$E$5:$E$1001,'5. Mastersheet'!B38,'2. Aanbestedingen'!$U$5:$U$1001,"Niet toegepast")+COUNTIFS('2. Aanbestedingen'!$E$5:$E$1001,'5. Mastersheet'!B38,'2. Aanbestedingen'!$V$5:$V$1001,"Toegepast (eis)")+COUNTIFS('2. Aanbestedingen'!$E$5:$E$1001,'5. Mastersheet'!B38,'2. Aanbestedingen'!$V$5:$V$1001,"Toegepast (wens)")+COUNTIFS('2. Aanbestedingen'!$E$5:$E$1001,'5. Mastersheet'!B38,'2. Aanbestedingen'!$V$5:$V$1001,"Niet toegepast")</f>
        <v>0</v>
      </c>
      <c r="E38" s="3" t="str">
        <f t="shared" si="3"/>
        <v/>
      </c>
    </row>
    <row r="39" spans="2:8" x14ac:dyDescent="0.2">
      <c r="B39" s="2">
        <v>2030</v>
      </c>
      <c r="C39" s="2">
        <f>COUNTIFS('2. Aanbestedingen'!$E$5:$E$1001,'5. Mastersheet'!B39,'2. Aanbestedingen'!$Q$5:$Q$1001,"Toegepast (eis)")+COUNTIFS('2. Aanbestedingen'!$E$5:$E$1001,'5. Mastersheet'!B39,'2. Aanbestedingen'!$Q$5:$Q$1001,"Toegepast (wens)")+COUNTIFS('2. Aanbestedingen'!$E$5:$E$1001,'5. Mastersheet'!B39,'2. Aanbestedingen'!$R$5:$R$1001,"Toegepast (eis)")+COUNTIFS('2. Aanbestedingen'!$E$5:$E$1001,'5. Mastersheet'!B39,'2. Aanbestedingen'!$R$5:$R$1001,"Toegepast (wens)")+COUNTIFS('2. Aanbestedingen'!$E$5:$E$1001,'5. Mastersheet'!B39,'2. Aanbestedingen'!$S$5:$S$1001,"Toegepast (eis)")+COUNTIFS('2. Aanbestedingen'!$E$5:$E$1001,'5. Mastersheet'!B39,'2. Aanbestedingen'!$S$5:$S$1001,"Toegepast (wens)")+COUNTIFS('2. Aanbestedingen'!$E$5:$E$1001,'5. Mastersheet'!B39,'2. Aanbestedingen'!$T$5:$T$1001,"Toegepast (eis)")+COUNTIFS('2. Aanbestedingen'!$E$5:$E$1001,'5. Mastersheet'!B39,'2. Aanbestedingen'!$T$5:$T$1001,"Toegepast (wens)")+COUNTIFS('2. Aanbestedingen'!$E$5:$E$1001,'5. Mastersheet'!B39,'2. Aanbestedingen'!$U$5:$U$1001,"Toegepast (eis)")+COUNTIFS('2. Aanbestedingen'!$E$5:$E$1001,'5. Mastersheet'!B39,'2. Aanbestedingen'!$U$5:$U$1001,"Toegepast (wens)")+COUNTIFS('2. Aanbestedingen'!$E$5:$E$1001,'5. Mastersheet'!B39,'2. Aanbestedingen'!$V$5:$V$1001,"Toegepast (eis)")+COUNTIFS('2. Aanbestedingen'!$E$5:$E$1001,'5. Mastersheet'!B39,'2. Aanbestedingen'!$V$5:$V$1001,"Toegepast (wens)")</f>
        <v>0</v>
      </c>
      <c r="D39" s="2">
        <f>COUNTIFS('2. Aanbestedingen'!$E$5:$E$1001,'5. Mastersheet'!B39,'2. Aanbestedingen'!$Q$5:$Q$1001,"Toegepast (eis)")+COUNTIFS('2. Aanbestedingen'!$E$5:$E$1001,'5. Mastersheet'!B39,'2. Aanbestedingen'!$Q$5:$Q$1001,"Toegepast (wens)")+COUNTIFS('2. Aanbestedingen'!$E$5:$E$1001,'5. Mastersheet'!B39,'2. Aanbestedingen'!$Q$5:$Q$1001,"Niet toegepast")+COUNTIFS('2. Aanbestedingen'!$E$5:$E$1001,'5. Mastersheet'!B39,'2. Aanbestedingen'!$R$5:$R$1001,"Toegepast (eis)")+COUNTIFS('2. Aanbestedingen'!$E$5:$E$1001,'5. Mastersheet'!B39,'2. Aanbestedingen'!$R$5:$R$1001,"Toegepast (wens)")+COUNTIFS('2. Aanbestedingen'!$E$5:$E$1001,'5. Mastersheet'!B39,'2. Aanbestedingen'!$R$5:$R$1001,"Niet toegepast")+COUNTIFS('2. Aanbestedingen'!$E$5:$E$1001,'5. Mastersheet'!B39,'2. Aanbestedingen'!$S$5:$S$1001,"Toegepast (eis)")+COUNTIFS('2. Aanbestedingen'!$E$5:$E$1001,'5. Mastersheet'!B39,'2. Aanbestedingen'!$S$5:$S$1001,"Toegepast (wens)")+COUNTIFS('2. Aanbestedingen'!$E$5:$E$1001,'5. Mastersheet'!B39,'2. Aanbestedingen'!$S$5:$S$1001,"Niet toegepast")+COUNTIFS('2. Aanbestedingen'!$E$5:$E$1001,'5. Mastersheet'!B39,'2. Aanbestedingen'!$T$5:$T$1001,"Toegepast (eis)")+COUNTIFS('2. Aanbestedingen'!$E$5:$E$1001,'5. Mastersheet'!B39,'2. Aanbestedingen'!$T$5:$T$1001,"Toegepast (wens)")+COUNTIFS('2. Aanbestedingen'!$E$5:$E$1001,'5. Mastersheet'!B39,'2. Aanbestedingen'!$T$5:$T$1001,"Niet toegepast")+COUNTIFS('2. Aanbestedingen'!$E$5:$E$1001,'5. Mastersheet'!B39,'2. Aanbestedingen'!$U$5:$U$1001,"Toegepast (eis)")+COUNTIFS('2. Aanbestedingen'!$E$5:$E$1001,'5. Mastersheet'!B39,'2. Aanbestedingen'!$U$5:$U$1001,"Toegepast (wens)")+COUNTIFS('2. Aanbestedingen'!$E$5:$E$1001,'5. Mastersheet'!B39,'2. Aanbestedingen'!$U$5:$U$1001,"Niet toegepast")+COUNTIFS('2. Aanbestedingen'!$E$5:$E$1001,'5. Mastersheet'!B39,'2. Aanbestedingen'!$V$5:$V$1001,"Toegepast (eis)")+COUNTIFS('2. Aanbestedingen'!$E$5:$E$1001,'5. Mastersheet'!B39,'2. Aanbestedingen'!$V$5:$V$1001,"Toegepast (wens)")+COUNTIFS('2. Aanbestedingen'!$E$5:$E$1001,'5. Mastersheet'!B39,'2. Aanbestedingen'!$V$5:$V$1001,"Niet toegepast")</f>
        <v>0</v>
      </c>
      <c r="E39" s="3" t="str">
        <f t="shared" si="3"/>
        <v/>
      </c>
    </row>
    <row r="41" spans="2:8" x14ac:dyDescent="0.2">
      <c r="B41" s="1" t="s">
        <v>48</v>
      </c>
      <c r="C41" s="1" t="s">
        <v>6</v>
      </c>
      <c r="D41" s="1" t="s">
        <v>7</v>
      </c>
      <c r="E41" s="1" t="s">
        <v>8</v>
      </c>
      <c r="F41" s="1" t="s">
        <v>9</v>
      </c>
      <c r="G41" s="1" t="s">
        <v>10</v>
      </c>
      <c r="H41" s="1" t="s">
        <v>11</v>
      </c>
    </row>
    <row r="42" spans="2:8" x14ac:dyDescent="0.2">
      <c r="B42" s="2">
        <v>2023</v>
      </c>
      <c r="C42" s="2">
        <f>COUNTIFS('2. Aanbestedingen'!$E$5:$E$1001,'5. Mastersheet'!$B42,'2. Aanbestedingen'!$Q$5:$Q$1001,'5. Mastersheet'!$M$4)+COUNTIFS('2. Aanbestedingen'!$E$5:$E$1001,'5. Mastersheet'!$B42,'2. Aanbestedingen'!$Q$5:$Q$1001,'5. Mastersheet'!$M$5)</f>
        <v>0</v>
      </c>
      <c r="D42" s="2">
        <f>COUNTIFS('2. Aanbestedingen'!$E$5:$E$1001,'5. Mastersheet'!$B42,'2. Aanbestedingen'!$R$5:$R$1001,'5. Mastersheet'!$M$4)+COUNTIFS('2. Aanbestedingen'!$E$5:$E$1001,'5. Mastersheet'!$B42,'2. Aanbestedingen'!$R$5:$R$1001,'5. Mastersheet'!$M$5)</f>
        <v>0</v>
      </c>
      <c r="E42" s="2">
        <f>COUNTIFS('2. Aanbestedingen'!$E$5:$E$1001,'5. Mastersheet'!$B42,'2. Aanbestedingen'!$S$5:$S$1001,'5. Mastersheet'!$M$4)+COUNTIFS('2. Aanbestedingen'!$E$5:$E$1001,'5. Mastersheet'!$B42,'2. Aanbestedingen'!$S$5:$S$1001,'5. Mastersheet'!$M$5)</f>
        <v>0</v>
      </c>
      <c r="F42" s="2">
        <f>COUNTIFS('2. Aanbestedingen'!$E$5:$E$1001,'5. Mastersheet'!$B42,'2. Aanbestedingen'!$T$5:$T$1001,'5. Mastersheet'!$M$4)+COUNTIFS('2. Aanbestedingen'!$E$5:$E$1001,'5. Mastersheet'!$B42,'2. Aanbestedingen'!$T$5:$T$1001,'5. Mastersheet'!$M$5)</f>
        <v>0</v>
      </c>
      <c r="G42" s="2">
        <f>COUNTIFS('2. Aanbestedingen'!$E$5:$E$1001,'5. Mastersheet'!$B42,'2. Aanbestedingen'!$U$5:$U$1001,'5. Mastersheet'!$M$4)+COUNTIFS('2. Aanbestedingen'!$E$5:$E$1001,'5. Mastersheet'!$B42,'2. Aanbestedingen'!$U$5:$U$1001,'5. Mastersheet'!$M$5)</f>
        <v>0</v>
      </c>
      <c r="H42" s="2">
        <f>COUNTIFS('2. Aanbestedingen'!$E$5:$E$1001,'5. Mastersheet'!$B42,'2. Aanbestedingen'!$V$5:$V$1001,'5. Mastersheet'!$M$4)+COUNTIFS('2. Aanbestedingen'!$E$5:$E$1001,'5. Mastersheet'!$B42,'2. Aanbestedingen'!$V$5:$V$1001,'5. Mastersheet'!$M$5)</f>
        <v>0</v>
      </c>
    </row>
    <row r="43" spans="2:8" x14ac:dyDescent="0.2">
      <c r="B43" s="2">
        <v>2024</v>
      </c>
      <c r="C43" s="2">
        <f>COUNTIFS('2. Aanbestedingen'!$E$5:$E$1001,'5. Mastersheet'!B43,'2. Aanbestedingen'!$Q$5:$Q$1001,'5. Mastersheet'!$M$4)+COUNTIFS('2. Aanbestedingen'!$E$5:$E$1001,'5. Mastersheet'!B43,'2. Aanbestedingen'!$Q$5:$Q$1001,'5. Mastersheet'!$M$5)</f>
        <v>3</v>
      </c>
      <c r="D43" s="2">
        <f>COUNTIFS('2. Aanbestedingen'!$E$5:$E$1001,'5. Mastersheet'!$B43,'2. Aanbestedingen'!$R$5:$R$1001,'5. Mastersheet'!$M$4)+COUNTIFS('2. Aanbestedingen'!$E$5:$E$1001,'5. Mastersheet'!$B43,'2. Aanbestedingen'!$R$5:$R$1001,'5. Mastersheet'!$M$5)</f>
        <v>5</v>
      </c>
      <c r="E43" s="2">
        <f>COUNTIFS('2. Aanbestedingen'!$E$5:$E$1001,'5. Mastersheet'!$B43,'2. Aanbestedingen'!$S$5:$S$1001,'5. Mastersheet'!$M$4)+COUNTIFS('2. Aanbestedingen'!$E$5:$E$1001,'5. Mastersheet'!$B43,'2. Aanbestedingen'!$S$5:$S$1001,'5. Mastersheet'!$M$5)</f>
        <v>2</v>
      </c>
      <c r="F43" s="2">
        <f>COUNTIFS('2. Aanbestedingen'!$E$5:$E$1001,'5. Mastersheet'!$B43,'2. Aanbestedingen'!$T$5:$T$1001,'5. Mastersheet'!$M$4)+COUNTIFS('2. Aanbestedingen'!$E$5:$E$1001,'5. Mastersheet'!$B43,'2. Aanbestedingen'!$T$5:$T$1001,'5. Mastersheet'!$M$5)</f>
        <v>1</v>
      </c>
      <c r="G43" s="2">
        <f>COUNTIFS('2. Aanbestedingen'!$E$5:$E$1001,'5. Mastersheet'!$B43,'2. Aanbestedingen'!$U$5:$U$1001,'5. Mastersheet'!$M$4)+COUNTIFS('2. Aanbestedingen'!$E$5:$E$1001,'5. Mastersheet'!$B43,'2. Aanbestedingen'!$U$5:$U$1001,'5. Mastersheet'!$M$5)</f>
        <v>1</v>
      </c>
      <c r="H43" s="2">
        <f>COUNTIFS('2. Aanbestedingen'!$E$5:$E$1001,'5. Mastersheet'!$B43,'2. Aanbestedingen'!$V$5:$V$1001,'5. Mastersheet'!$M$4)+COUNTIFS('2. Aanbestedingen'!$E$5:$E$1001,'5. Mastersheet'!$B43,'2. Aanbestedingen'!$V$5:$V$1001,'5. Mastersheet'!$M$5)</f>
        <v>2</v>
      </c>
    </row>
    <row r="44" spans="2:8" x14ac:dyDescent="0.2">
      <c r="B44" s="2">
        <v>2025</v>
      </c>
      <c r="C44" s="2">
        <f>COUNTIFS('2. Aanbestedingen'!$E$5:$E$1001,'5. Mastersheet'!B44,'2. Aanbestedingen'!$Q$5:$Q$1001,'5. Mastersheet'!$M$4)+COUNTIFS('2. Aanbestedingen'!$E$5:$E$1001,'5. Mastersheet'!B44,'2. Aanbestedingen'!$Q$5:$Q$1001,'5. Mastersheet'!$M$5)</f>
        <v>0</v>
      </c>
      <c r="D44" s="2">
        <f>COUNTIFS('2. Aanbestedingen'!$E$5:$E$1001,'5. Mastersheet'!$B44,'2. Aanbestedingen'!$R$5:$R$1001,'5. Mastersheet'!$M$4)+COUNTIFS('2. Aanbestedingen'!$E$5:$E$1001,'5. Mastersheet'!$B44,'2. Aanbestedingen'!$R$5:$R$1001,'5. Mastersheet'!$M$5)</f>
        <v>0</v>
      </c>
      <c r="E44" s="2">
        <f>COUNTIFS('2. Aanbestedingen'!$E$5:$E$1001,'5. Mastersheet'!$B44,'2. Aanbestedingen'!$S$5:$S$1001,'5. Mastersheet'!$M$4)+COUNTIFS('2. Aanbestedingen'!$E$5:$E$1001,'5. Mastersheet'!$B44,'2. Aanbestedingen'!$S$5:$S$1001,'5. Mastersheet'!$M$5)</f>
        <v>0</v>
      </c>
      <c r="F44" s="2">
        <f>COUNTIFS('2. Aanbestedingen'!$E$5:$E$1001,'5. Mastersheet'!$B44,'2. Aanbestedingen'!$T$5:$T$1001,'5. Mastersheet'!$M$4)+COUNTIFS('2. Aanbestedingen'!$E$5:$E$1001,'5. Mastersheet'!$B44,'2. Aanbestedingen'!$T$5:$T$1001,'5. Mastersheet'!$M$5)</f>
        <v>0</v>
      </c>
      <c r="G44" s="2">
        <f>COUNTIFS('2. Aanbestedingen'!$E$5:$E$1001,'5. Mastersheet'!$B44,'2. Aanbestedingen'!$U$5:$U$1001,'5. Mastersheet'!$M$4)+COUNTIFS('2. Aanbestedingen'!$E$5:$E$1001,'5. Mastersheet'!$B44,'2. Aanbestedingen'!$U$5:$U$1001,'5. Mastersheet'!$M$5)</f>
        <v>0</v>
      </c>
      <c r="H44" s="2">
        <f>COUNTIFS('2. Aanbestedingen'!$E$5:$E$1001,'5. Mastersheet'!$B44,'2. Aanbestedingen'!$V$5:$V$1001,'5. Mastersheet'!$M$4)+COUNTIFS('2. Aanbestedingen'!$E$5:$E$1001,'5. Mastersheet'!$B44,'2. Aanbestedingen'!$V$5:$V$1001,'5. Mastersheet'!$M$5)</f>
        <v>0</v>
      </c>
    </row>
    <row r="45" spans="2:8" x14ac:dyDescent="0.2">
      <c r="B45" s="2">
        <v>2026</v>
      </c>
      <c r="C45" s="2">
        <f>COUNTIFS('2. Aanbestedingen'!$E$5:$E$1001,'5. Mastersheet'!B45,'2. Aanbestedingen'!$Q$5:$Q$1001,'5. Mastersheet'!$M$4)+COUNTIFS('2. Aanbestedingen'!$E$5:$E$1001,'5. Mastersheet'!B45,'2. Aanbestedingen'!$Q$5:$Q$1001,'5. Mastersheet'!$M$5)</f>
        <v>0</v>
      </c>
      <c r="D45" s="2">
        <f>COUNTIFS('2. Aanbestedingen'!$E$5:$E$1001,'5. Mastersheet'!$B45,'2. Aanbestedingen'!$R$5:$R$1001,'5. Mastersheet'!$M$4)+COUNTIFS('2. Aanbestedingen'!$E$5:$E$1001,'5. Mastersheet'!$B45,'2. Aanbestedingen'!$R$5:$R$1001,'5. Mastersheet'!$M$5)</f>
        <v>0</v>
      </c>
      <c r="E45" s="2">
        <f>COUNTIFS('2. Aanbestedingen'!$E$5:$E$1001,'5. Mastersheet'!$B45,'2. Aanbestedingen'!$S$5:$S$1001,'5. Mastersheet'!$M$4)+COUNTIFS('2. Aanbestedingen'!$E$5:$E$1001,'5. Mastersheet'!$B45,'2. Aanbestedingen'!$S$5:$S$1001,'5. Mastersheet'!$M$5)</f>
        <v>0</v>
      </c>
      <c r="F45" s="2">
        <f>COUNTIFS('2. Aanbestedingen'!$E$5:$E$1001,'5. Mastersheet'!$B45,'2. Aanbestedingen'!$T$5:$T$1001,'5. Mastersheet'!$M$4)+COUNTIFS('2. Aanbestedingen'!$E$5:$E$1001,'5. Mastersheet'!$B45,'2. Aanbestedingen'!$T$5:$T$1001,'5. Mastersheet'!$M$5)</f>
        <v>0</v>
      </c>
      <c r="G45" s="2">
        <f>COUNTIFS('2. Aanbestedingen'!$E$5:$E$1001,'5. Mastersheet'!$B45,'2. Aanbestedingen'!$U$5:$U$1001,'5. Mastersheet'!$M$4)+COUNTIFS('2. Aanbestedingen'!$E$5:$E$1001,'5. Mastersheet'!$B45,'2. Aanbestedingen'!$U$5:$U$1001,'5. Mastersheet'!$M$5)</f>
        <v>0</v>
      </c>
      <c r="H45" s="2">
        <f>COUNTIFS('2. Aanbestedingen'!$E$5:$E$1001,'5. Mastersheet'!$B45,'2. Aanbestedingen'!$V$5:$V$1001,'5. Mastersheet'!$M$4)+COUNTIFS('2. Aanbestedingen'!$E$5:$E$1001,'5. Mastersheet'!$B45,'2. Aanbestedingen'!$V$5:$V$1001,'5. Mastersheet'!$M$5)</f>
        <v>0</v>
      </c>
    </row>
    <row r="46" spans="2:8" x14ac:dyDescent="0.2">
      <c r="B46" s="2">
        <v>2027</v>
      </c>
      <c r="C46" s="2">
        <f>COUNTIFS('2. Aanbestedingen'!$E$5:$E$1001,'5. Mastersheet'!B46,'2. Aanbestedingen'!$Q$5:$Q$1001,'5. Mastersheet'!$M$4)+COUNTIFS('2. Aanbestedingen'!$E$5:$E$1001,'5. Mastersheet'!B46,'2. Aanbestedingen'!$Q$5:$Q$1001,'5. Mastersheet'!$M$5)</f>
        <v>0</v>
      </c>
      <c r="D46" s="2">
        <f>COUNTIFS('2. Aanbestedingen'!$E$5:$E$1001,'5. Mastersheet'!$B46,'2. Aanbestedingen'!$R$5:$R$1001,'5. Mastersheet'!$M$4)+COUNTIFS('2. Aanbestedingen'!$E$5:$E$1001,'5. Mastersheet'!$B46,'2. Aanbestedingen'!$R$5:$R$1001,'5. Mastersheet'!$M$5)</f>
        <v>0</v>
      </c>
      <c r="E46" s="2">
        <f>COUNTIFS('2. Aanbestedingen'!$E$5:$E$1001,'5. Mastersheet'!$B46,'2. Aanbestedingen'!$S$5:$S$1001,'5. Mastersheet'!$M$4)+COUNTIFS('2. Aanbestedingen'!$E$5:$E$1001,'5. Mastersheet'!$B46,'2. Aanbestedingen'!$S$5:$S$1001,'5. Mastersheet'!$M$5)</f>
        <v>0</v>
      </c>
      <c r="F46" s="2">
        <f>COUNTIFS('2. Aanbestedingen'!$E$5:$E$1001,'5. Mastersheet'!$B46,'2. Aanbestedingen'!$T$5:$T$1001,'5. Mastersheet'!$M$4)+COUNTIFS('2. Aanbestedingen'!$E$5:$E$1001,'5. Mastersheet'!$B46,'2. Aanbestedingen'!$T$5:$T$1001,'5. Mastersheet'!$M$5)</f>
        <v>0</v>
      </c>
      <c r="G46" s="2">
        <f>COUNTIFS('2. Aanbestedingen'!$E$5:$E$1001,'5. Mastersheet'!$B46,'2. Aanbestedingen'!$U$5:$U$1001,'5. Mastersheet'!$M$4)+COUNTIFS('2. Aanbestedingen'!$E$5:$E$1001,'5. Mastersheet'!$B46,'2. Aanbestedingen'!$U$5:$U$1001,'5. Mastersheet'!$M$5)</f>
        <v>0</v>
      </c>
      <c r="H46" s="2">
        <f>COUNTIFS('2. Aanbestedingen'!$E$5:$E$1001,'5. Mastersheet'!$B46,'2. Aanbestedingen'!$V$5:$V$1001,'5. Mastersheet'!$M$4)+COUNTIFS('2. Aanbestedingen'!$E$5:$E$1001,'5. Mastersheet'!$B46,'2. Aanbestedingen'!$V$5:$V$1001,'5. Mastersheet'!$M$5)</f>
        <v>0</v>
      </c>
    </row>
    <row r="47" spans="2:8" x14ac:dyDescent="0.2">
      <c r="B47" s="2">
        <v>2028</v>
      </c>
      <c r="C47" s="2">
        <f>COUNTIFS('2. Aanbestedingen'!$E$5:$E$1001,'5. Mastersheet'!B47,'2. Aanbestedingen'!$Q$5:$Q$1001,'5. Mastersheet'!$M$4)+COUNTIFS('2. Aanbestedingen'!$E$5:$E$1001,'5. Mastersheet'!B47,'2. Aanbestedingen'!$Q$5:$Q$1001,'5. Mastersheet'!$M$5)</f>
        <v>0</v>
      </c>
      <c r="D47" s="2">
        <f>COUNTIFS('2. Aanbestedingen'!$E$5:$E$1001,'5. Mastersheet'!$B47,'2. Aanbestedingen'!$R$5:$R$1001,'5. Mastersheet'!$M$4)+COUNTIFS('2. Aanbestedingen'!$E$5:$E$1001,'5. Mastersheet'!$B47,'2. Aanbestedingen'!$R$5:$R$1001,'5. Mastersheet'!$M$5)</f>
        <v>0</v>
      </c>
      <c r="E47" s="2">
        <f>COUNTIFS('2. Aanbestedingen'!$E$5:$E$1001,'5. Mastersheet'!$B47,'2. Aanbestedingen'!$S$5:$S$1001,'5. Mastersheet'!$M$4)+COUNTIFS('2. Aanbestedingen'!$E$5:$E$1001,'5. Mastersheet'!$B47,'2. Aanbestedingen'!$S$5:$S$1001,'5. Mastersheet'!$M$5)</f>
        <v>0</v>
      </c>
      <c r="F47" s="2">
        <f>COUNTIFS('2. Aanbestedingen'!$E$5:$E$1001,'5. Mastersheet'!$B47,'2. Aanbestedingen'!$T$5:$T$1001,'5. Mastersheet'!$M$4)+COUNTIFS('2. Aanbestedingen'!$E$5:$E$1001,'5. Mastersheet'!$B47,'2. Aanbestedingen'!$T$5:$T$1001,'5. Mastersheet'!$M$5)</f>
        <v>0</v>
      </c>
      <c r="G47" s="2">
        <f>COUNTIFS('2. Aanbestedingen'!$E$5:$E$1001,'5. Mastersheet'!$B47,'2. Aanbestedingen'!$U$5:$U$1001,'5. Mastersheet'!$M$4)+COUNTIFS('2. Aanbestedingen'!$E$5:$E$1001,'5. Mastersheet'!$B47,'2. Aanbestedingen'!$U$5:$U$1001,'5. Mastersheet'!$M$5)</f>
        <v>0</v>
      </c>
      <c r="H47" s="2">
        <f>COUNTIFS('2. Aanbestedingen'!$E$5:$E$1001,'5. Mastersheet'!$B47,'2. Aanbestedingen'!$V$5:$V$1001,'5. Mastersheet'!$M$4)+COUNTIFS('2. Aanbestedingen'!$E$5:$E$1001,'5. Mastersheet'!$B47,'2. Aanbestedingen'!$V$5:$V$1001,'5. Mastersheet'!$M$5)</f>
        <v>0</v>
      </c>
    </row>
    <row r="48" spans="2:8" x14ac:dyDescent="0.2">
      <c r="B48" s="2">
        <v>2029</v>
      </c>
      <c r="C48" s="2">
        <f>COUNTIFS('2. Aanbestedingen'!$E$5:$E$1001,'5. Mastersheet'!B48,'2. Aanbestedingen'!$Q$5:$Q$1001,'5. Mastersheet'!$M$4)+COUNTIFS('2. Aanbestedingen'!$E$5:$E$1001,'5. Mastersheet'!B48,'2. Aanbestedingen'!$Q$5:$Q$1001,'5. Mastersheet'!$M$5)</f>
        <v>0</v>
      </c>
      <c r="D48" s="2">
        <f>COUNTIFS('2. Aanbestedingen'!$E$5:$E$1001,'5. Mastersheet'!$B48,'2. Aanbestedingen'!$R$5:$R$1001,'5. Mastersheet'!$M$4)+COUNTIFS('2. Aanbestedingen'!$E$5:$E$1001,'5. Mastersheet'!$B48,'2. Aanbestedingen'!$R$5:$R$1001,'5. Mastersheet'!$M$5)</f>
        <v>0</v>
      </c>
      <c r="E48" s="2">
        <f>COUNTIFS('2. Aanbestedingen'!$E$5:$E$1001,'5. Mastersheet'!$B48,'2. Aanbestedingen'!$S$5:$S$1001,'5. Mastersheet'!$M$4)+COUNTIFS('2. Aanbestedingen'!$E$5:$E$1001,'5. Mastersheet'!$B48,'2. Aanbestedingen'!$S$5:$S$1001,'5. Mastersheet'!$M$5)</f>
        <v>0</v>
      </c>
      <c r="F48" s="2">
        <f>COUNTIFS('2. Aanbestedingen'!$E$5:$E$1001,'5. Mastersheet'!$B48,'2. Aanbestedingen'!$T$5:$T$1001,'5. Mastersheet'!$M$4)+COUNTIFS('2. Aanbestedingen'!$E$5:$E$1001,'5. Mastersheet'!$B48,'2. Aanbestedingen'!$T$5:$T$1001,'5. Mastersheet'!$M$5)</f>
        <v>0</v>
      </c>
      <c r="G48" s="2">
        <f>COUNTIFS('2. Aanbestedingen'!$E$5:$E$1001,'5. Mastersheet'!$B48,'2. Aanbestedingen'!$U$5:$U$1001,'5. Mastersheet'!$M$4)+COUNTIFS('2. Aanbestedingen'!$E$5:$E$1001,'5. Mastersheet'!$B48,'2. Aanbestedingen'!$U$5:$U$1001,'5. Mastersheet'!$M$5)</f>
        <v>0</v>
      </c>
      <c r="H48" s="2">
        <f>COUNTIFS('2. Aanbestedingen'!$E$5:$E$1001,'5. Mastersheet'!$B48,'2. Aanbestedingen'!$V$5:$V$1001,'5. Mastersheet'!$M$4)+COUNTIFS('2. Aanbestedingen'!$E$5:$E$1001,'5. Mastersheet'!$B48,'2. Aanbestedingen'!$V$5:$V$1001,'5. Mastersheet'!$M$5)</f>
        <v>0</v>
      </c>
    </row>
    <row r="49" spans="2:9" x14ac:dyDescent="0.2">
      <c r="B49" s="2">
        <v>2030</v>
      </c>
      <c r="C49" s="2">
        <f>COUNTIFS('2. Aanbestedingen'!$E$5:$E$1001,'5. Mastersheet'!B49,'2. Aanbestedingen'!$Q$5:$Q$1001,'5. Mastersheet'!$M$4)+COUNTIFS('2. Aanbestedingen'!$E$5:$E$1001,'5. Mastersheet'!B49,'2. Aanbestedingen'!$Q$5:$Q$1001,'5. Mastersheet'!$M$5)</f>
        <v>0</v>
      </c>
      <c r="D49" s="2">
        <f>COUNTIFS('2. Aanbestedingen'!$E$5:$E$1001,'5. Mastersheet'!$B49,'2. Aanbestedingen'!$R$5:$R$1001,'5. Mastersheet'!$M$4)+COUNTIFS('2. Aanbestedingen'!$E$5:$E$1001,'5. Mastersheet'!$B49,'2. Aanbestedingen'!$R$5:$R$1001,'5. Mastersheet'!$M$5)</f>
        <v>0</v>
      </c>
      <c r="E49" s="2">
        <f>COUNTIFS('2. Aanbestedingen'!$E$5:$E$1001,'5. Mastersheet'!$B49,'2. Aanbestedingen'!$S$5:$S$1001,'5. Mastersheet'!$M$4)+COUNTIFS('2. Aanbestedingen'!$E$5:$E$1001,'5. Mastersheet'!$B49,'2. Aanbestedingen'!$S$5:$S$1001,'5. Mastersheet'!$M$5)</f>
        <v>0</v>
      </c>
      <c r="F49" s="2">
        <f>COUNTIFS('2. Aanbestedingen'!$E$5:$E$1001,'5. Mastersheet'!$B49,'2. Aanbestedingen'!$T$5:$T$1001,'5. Mastersheet'!$M$4)+COUNTIFS('2. Aanbestedingen'!$E$5:$E$1001,'5. Mastersheet'!$B49,'2. Aanbestedingen'!$T$5:$T$1001,'5. Mastersheet'!$M$5)</f>
        <v>0</v>
      </c>
      <c r="G49" s="2">
        <f>COUNTIFS('2. Aanbestedingen'!$E$5:$E$1001,'5. Mastersheet'!$B49,'2. Aanbestedingen'!$U$5:$U$1001,'5. Mastersheet'!$M$4)+COUNTIFS('2. Aanbestedingen'!$E$5:$E$1001,'5. Mastersheet'!$B49,'2. Aanbestedingen'!$U$5:$U$1001,'5. Mastersheet'!$M$5)</f>
        <v>0</v>
      </c>
      <c r="H49" s="2">
        <f>COUNTIFS('2. Aanbestedingen'!$E$5:$E$1001,'5. Mastersheet'!$B49,'2. Aanbestedingen'!$V$5:$V$1001,'5. Mastersheet'!$M$4)+COUNTIFS('2. Aanbestedingen'!$E$5:$E$1001,'5. Mastersheet'!$B49,'2. Aanbestedingen'!$V$5:$V$1001,'5. Mastersheet'!$M$5)</f>
        <v>0</v>
      </c>
    </row>
    <row r="52" spans="2:9" ht="21" x14ac:dyDescent="0.2">
      <c r="B52" s="7" t="s">
        <v>93</v>
      </c>
      <c r="C52" s="5"/>
      <c r="D52" s="5"/>
      <c r="E52" s="5"/>
      <c r="F52" s="5"/>
      <c r="G52" s="5"/>
      <c r="H52" s="5"/>
      <c r="I52" s="5"/>
    </row>
    <row r="54" spans="2:9" x14ac:dyDescent="0.2">
      <c r="B54" s="1" t="s">
        <v>90</v>
      </c>
      <c r="C54" s="1" t="s">
        <v>126</v>
      </c>
      <c r="D54" s="1" t="s">
        <v>127</v>
      </c>
      <c r="E54" s="1" t="s">
        <v>128</v>
      </c>
      <c r="F54" s="1" t="s">
        <v>129</v>
      </c>
      <c r="G54" s="1" t="s">
        <v>91</v>
      </c>
      <c r="H54" s="1" t="s">
        <v>92</v>
      </c>
      <c r="I54" s="1" t="s">
        <v>25</v>
      </c>
    </row>
    <row r="55" spans="2:9" x14ac:dyDescent="0.2">
      <c r="B55" s="1" t="s">
        <v>29</v>
      </c>
      <c r="C55" s="1">
        <f>SUM(C56:C68)</f>
        <v>10</v>
      </c>
      <c r="D55" s="1">
        <f>SUM(D56:D68)</f>
        <v>4</v>
      </c>
      <c r="E55" s="1">
        <f t="shared" ref="E55" si="4">SUM(E56:E68)</f>
        <v>1</v>
      </c>
      <c r="F55" s="1">
        <f>SUM(F56:F68)</f>
        <v>5</v>
      </c>
      <c r="G55" s="1">
        <f>SUM(G56:G68)</f>
        <v>20</v>
      </c>
      <c r="H55" s="48">
        <f t="shared" ref="H55:H61" si="5">IFERROR(IF(B55&lt;&gt;"",(C55+D55)/G55,""),"")</f>
        <v>0.7</v>
      </c>
      <c r="I55" s="49">
        <v>1</v>
      </c>
    </row>
    <row r="56" spans="2:9" x14ac:dyDescent="0.2">
      <c r="B56" s="2" t="str" cm="1">
        <f t="array" ref="B56:B61">_xlfn.UNIQUE(_xlfn._xlws.FILTER('3. MVOI Jaarplanning'!B7:B992,'3. MVOI Jaarplanning'!B7:B992&lt;&gt;""))</f>
        <v>MVOI-team</v>
      </c>
      <c r="C56" s="2">
        <f>IF('4. Evaluatie dashboard'!D2="Allen",IF(B56&lt;&gt;"",COUNTIFS('3. MVOI Jaarplanning'!$B$7:$B$992,'5. Mastersheet'!B56,'3. MVOI Jaarplanning'!$D$7:$D$992,"*",'3. MVOI Jaarplanning'!$F$7:$F$992,"Ja, op tijd")+COUNTIFS('3. MVOI Jaarplanning'!$B$7:$B$992,'5. Mastersheet'!B56,'3. MVOI Jaarplanning'!$G$7:$G$992,"*",'3. MVOI Jaarplanning'!$I$7:$I$992,"Ja, op tijd")+COUNTIFS('3. MVOI Jaarplanning'!$B$7:$B$992,'5. Mastersheet'!B56,'3. MVOI Jaarplanning'!$J$7:$J$992,"*",'3. MVOI Jaarplanning'!$L$7:$L$992,"Ja, op tijd")+COUNTIFS('3. MVOI Jaarplanning'!$B$7:$B$992,'5. Mastersheet'!B56,'3. MVOI Jaarplanning'!$M$7:$M$992,"*",'3. MVOI Jaarplanning'!$O$7:$O$992,"Ja, op tijd"),""),IF(B56&lt;&gt;"",COUNTIFS('3. MVOI Jaarplanning'!$C$7:$C$992,'4. Evaluatie dashboard'!$D$2,'3. MVOI Jaarplanning'!$B$7:$B$992,'5. Mastersheet'!B56,'3. MVOI Jaarplanning'!$D$7:$D$992,"*",'3. MVOI Jaarplanning'!$F$7:$F$992,"Ja, op tijd")+COUNTIFS('3. MVOI Jaarplanning'!$C$7:$C$992,'4. Evaluatie dashboard'!$D$2,'3. MVOI Jaarplanning'!$B$7:$B$992,'5. Mastersheet'!B56,'3. MVOI Jaarplanning'!$G$7:$G$992,"*",'3. MVOI Jaarplanning'!$I$7:$I$992,"Ja, op tijd")+COUNTIFS('3. MVOI Jaarplanning'!$C$7:$C$992,'4. Evaluatie dashboard'!$D$2,'3. MVOI Jaarplanning'!$B$7:$B$992,'5. Mastersheet'!B56,'3. MVOI Jaarplanning'!$J$7:$J$992,"*",'3. MVOI Jaarplanning'!$L$7:$L$992,"Ja, op tijd")+COUNTIFS('3. MVOI Jaarplanning'!$C$7:$C$992,'4. Evaluatie dashboard'!$D$2,'3. MVOI Jaarplanning'!$B$7:$B$992,'5. Mastersheet'!B56,'3. MVOI Jaarplanning'!$M$7:$M$992,"*",'3. MVOI Jaarplanning'!$O$7:$O$992,"Ja, op tijd"),""))</f>
        <v>4</v>
      </c>
      <c r="D56" s="2">
        <f>IF('4. Evaluatie dashboard'!D2="Allen",IF(B56&lt;&gt;"",COUNTIFS('3. MVOI Jaarplanning'!$B$7:$B$992,'5. Mastersheet'!B56,'3. MVOI Jaarplanning'!$D$7:$D$992,"*",'3. MVOI Jaarplanning'!$F$7:$F$992,"Ja, later dit jaar")+COUNTIFS('3. MVOI Jaarplanning'!$B$7:$B$992,'5. Mastersheet'!B56,'3. MVOI Jaarplanning'!$G$7:$G$992,"*",'3. MVOI Jaarplanning'!$I$7:$I$992,"Ja, later dit jaar")+COUNTIFS('3. MVOI Jaarplanning'!$B$7:$B$992,'5. Mastersheet'!B56,'3. MVOI Jaarplanning'!$J$7:$J$992,"*",'3. MVOI Jaarplanning'!$L$7:$L$992,"Ja, later dit jaar")+COUNTIFS('3. MVOI Jaarplanning'!$B$7:$B$992,'5. Mastersheet'!B56,'3. MVOI Jaarplanning'!$M$7:$M$992,"*",'3. MVOI Jaarplanning'!$O$7:$O$992,"Ja, later dit jaar"),""),IF(B56&lt;&gt;"",COUNTIFS('3. MVOI Jaarplanning'!$C$7:$C$992,'4. Evaluatie dashboard'!$D$2,'3. MVOI Jaarplanning'!$B$7:$B$992,'5. Mastersheet'!B56,'3. MVOI Jaarplanning'!$D$7:$D$992,"*",'3. MVOI Jaarplanning'!$F$7:$F$992,"Ja, later dit jaar")+COUNTIFS('3. MVOI Jaarplanning'!$C$7:$C$992,'4. Evaluatie dashboard'!$D$2,'3. MVOI Jaarplanning'!$B$7:$B$992,'5. Mastersheet'!B56,'3. MVOI Jaarplanning'!$G$7:$G$992,"*",'3. MVOI Jaarplanning'!$I$7:$I$992,"Ja, later dit jaar")+COUNTIFS('3. MVOI Jaarplanning'!$C$7:$C$992,'4. Evaluatie dashboard'!$D$2,'3. MVOI Jaarplanning'!$B$7:$B$992,'5. Mastersheet'!B56,'3. MVOI Jaarplanning'!$J$7:$J$992,"*",'3. MVOI Jaarplanning'!$L$7:$L$992,"Ja, later dit jaar")+COUNTIFS('3. MVOI Jaarplanning'!$C$7:$C$992,'4. Evaluatie dashboard'!$D$2,'3. MVOI Jaarplanning'!$B$7:$B$992,'5. Mastersheet'!B56,'3. MVOI Jaarplanning'!$M$7:$M$992,"*",'3. MVOI Jaarplanning'!$O$7:$O$992,"Ja, later dit jaar"),""))</f>
        <v>1</v>
      </c>
      <c r="E56" s="2">
        <f>IF('4. Evaluatie dashboard'!D2="Allen",IF(B56&lt;&gt;"",COUNTIFS('3. MVOI Jaarplanning'!$B$7:$B$992,'5. Mastersheet'!B56,'3. MVOI Jaarplanning'!$D$7:$D$992,"*",'3. MVOI Jaarplanning'!$F$7:$F$992,"Nee, volgend jaar")+COUNTIFS('3. MVOI Jaarplanning'!$B$7:$B$992,'5. Mastersheet'!B56,'3. MVOI Jaarplanning'!$G$7:$G$992,"*",'3. MVOI Jaarplanning'!$I$7:$I$992,"Nee, volgend jaar")+COUNTIFS('3. MVOI Jaarplanning'!$B$7:$B$992,'5. Mastersheet'!B56,'3. MVOI Jaarplanning'!$J$7:$J$992,"*",'3. MVOI Jaarplanning'!$L$7:$L$992,"Nee, volgend jaar")+COUNTIFS('3. MVOI Jaarplanning'!$B$7:$B$992,'5. Mastersheet'!B56,'3. MVOI Jaarplanning'!$M$7:$M$992,"*",'3. MVOI Jaarplanning'!$O$7:$O$992,"Nee, volgend jaar"),""),IF(B56&lt;&gt;"",COUNTIFS('3. MVOI Jaarplanning'!$C$7:$C$992,'4. Evaluatie dashboard'!$D$2,'3. MVOI Jaarplanning'!$B$7:$B$992,'5. Mastersheet'!B56,'3. MVOI Jaarplanning'!$D$7:$D$992,"*",'3. MVOI Jaarplanning'!$F$7:$F$992,"Nee, volgend jaar")+COUNTIFS('3. MVOI Jaarplanning'!$C$7:$C$992,'4. Evaluatie dashboard'!$D$2,'3. MVOI Jaarplanning'!$B$7:$B$992,'5. Mastersheet'!B56,'3. MVOI Jaarplanning'!$G$7:$G$992,"*",'3. MVOI Jaarplanning'!$I$7:$I$992,"Nee, volgend jaar")+COUNTIFS('3. MVOI Jaarplanning'!$C$7:$C$992,'4. Evaluatie dashboard'!$D$2,'3. MVOI Jaarplanning'!$B$7:$B$992,'5. Mastersheet'!B56,'3. MVOI Jaarplanning'!$J$7:$J$992,"*",'3. MVOI Jaarplanning'!$L$7:$L$992,"Nee, volgend jaar")+COUNTIFS('3. MVOI Jaarplanning'!$C$7:$C$992,'4. Evaluatie dashboard'!$D$2,'3. MVOI Jaarplanning'!$B$7:$B$992,'5. Mastersheet'!B56,'3. MVOI Jaarplanning'!$M$7:$M$992,"*",'3. MVOI Jaarplanning'!$O$7:$O$992,"Nee, volgend jaar"),""))</f>
        <v>1</v>
      </c>
      <c r="F56" s="2">
        <f>IF('4. Evaluatie dashboard'!D2="Allen",IF(B56&lt;&gt;"",COUNTIFS('3. MVOI Jaarplanning'!$B$7:$B$992,'5. Mastersheet'!B56,'3. MVOI Jaarplanning'!$D$7:$D$992,"*",'3. MVOI Jaarplanning'!$F$7:$F$992,"Nee, helemaal niet")+COUNTIFS('3. MVOI Jaarplanning'!$B$7:$B$992,'5. Mastersheet'!B56,'3. MVOI Jaarplanning'!$G$7:$G$992,"*",'3. MVOI Jaarplanning'!$I$7:$I$992,"Nee, helemaal niet")+COUNTIFS('3. MVOI Jaarplanning'!$B$7:$B$992,'5. Mastersheet'!B56,'3. MVOI Jaarplanning'!$J$7:$J$992,"*",'3. MVOI Jaarplanning'!$L$7:$L$992,"Nee, helemaal niet")+COUNTIFS('3. MVOI Jaarplanning'!$B$7:$B$992,'5. Mastersheet'!B56,'3. MVOI Jaarplanning'!$M$7:$M$992,"*",'3. MVOI Jaarplanning'!$O$7:$O$992,"Nee, helemaal niet"),""),IF(B56&lt;&gt;"",COUNTIFS('3. MVOI Jaarplanning'!$C$7:$C$992,'4. Evaluatie dashboard'!$D$2,'3. MVOI Jaarplanning'!$B$7:$B$992,'5. Mastersheet'!B56,'3. MVOI Jaarplanning'!$D$7:$D$992,"*",'3. MVOI Jaarplanning'!$F$7:$F$992,"Nee, helemaal niet")+COUNTIFS('3. MVOI Jaarplanning'!$C$7:$C$992,'4. Evaluatie dashboard'!$D$2,'3. MVOI Jaarplanning'!$B$7:$B$992,'5. Mastersheet'!B56,'3. MVOI Jaarplanning'!$G$7:$G$992,"*",'3. MVOI Jaarplanning'!$I$7:$I$992,"Nee, helemaal niet")+COUNTIFS('3. MVOI Jaarplanning'!$C$7:$C$992,'4. Evaluatie dashboard'!$D$2,'3. MVOI Jaarplanning'!$B$7:$B$992,'5. Mastersheet'!B56,'3. MVOI Jaarplanning'!$J$7:$J$992,"*",'3. MVOI Jaarplanning'!$L$7:$L$992,"Nee, helemaal niet")+COUNTIFS('3. MVOI Jaarplanning'!$C$7:$C$992,'4. Evaluatie dashboard'!$D$2,'3. MVOI Jaarplanning'!$B$7:$B$992,'5. Mastersheet'!B56,'3. MVOI Jaarplanning'!$M$7:$M$992,"*",'3. MVOI Jaarplanning'!$O$7:$O$992,"Nee, helemaal niet"),""))</f>
        <v>1</v>
      </c>
      <c r="G56" s="2">
        <f t="shared" ref="G56:G61" si="6">IF(B56&lt;&gt;"",SUM(C56:F56),"")</f>
        <v>7</v>
      </c>
      <c r="H56" s="3">
        <f t="shared" si="5"/>
        <v>0.7142857142857143</v>
      </c>
      <c r="I56" s="45">
        <f t="shared" ref="I56:I68" si="7">IF(B56&lt;&gt;"",100%,"")</f>
        <v>1</v>
      </c>
    </row>
    <row r="57" spans="2:9" x14ac:dyDescent="0.2">
      <c r="B57" s="2" t="str">
        <v>Inkoop-team</v>
      </c>
      <c r="C57" s="2">
        <f>IF('4. Evaluatie dashboard'!D3="Allen",IF(B57&lt;&gt;"",COUNTIFS('3. MVOI Jaarplanning'!$B$7:$B$992,'5. Mastersheet'!B57,'3. MVOI Jaarplanning'!$D$7:$D$992,"*",'3. MVOI Jaarplanning'!$F$7:$F$992,"Ja, op tijd")+COUNTIFS('3. MVOI Jaarplanning'!$B$7:$B$992,'5. Mastersheet'!B57,'3. MVOI Jaarplanning'!$G$7:$G$992,"*",'3. MVOI Jaarplanning'!$I$7:$I$992,"Ja, op tijd")+COUNTIFS('3. MVOI Jaarplanning'!$B$7:$B$992,'5. Mastersheet'!B57,'3. MVOI Jaarplanning'!$J$7:$J$992,"*",'3. MVOI Jaarplanning'!$L$7:$L$992,"Ja, op tijd")+COUNTIFS('3. MVOI Jaarplanning'!$B$7:$B$992,'5. Mastersheet'!B57,'3. MVOI Jaarplanning'!$M$7:$M$992,"*",'3. MVOI Jaarplanning'!$O$7:$O$992,"Ja, op tijd"),""),IF(B57&lt;&gt;"",COUNTIFS('3. MVOI Jaarplanning'!$C$7:$C$992,'4. Evaluatie dashboard'!$D$2,'3. MVOI Jaarplanning'!$B$7:$B$992,'5. Mastersheet'!B57,'3. MVOI Jaarplanning'!$D$7:$D$992,"*",'3. MVOI Jaarplanning'!$F$7:$F$992,"Ja, op tijd")+COUNTIFS('3. MVOI Jaarplanning'!$C$7:$C$992,'4. Evaluatie dashboard'!$D$2,'3. MVOI Jaarplanning'!$B$7:$B$992,'5. Mastersheet'!B57,'3. MVOI Jaarplanning'!$G$7:$G$992,"*",'3. MVOI Jaarplanning'!$I$7:$I$992,"Ja, op tijd")+COUNTIFS('3. MVOI Jaarplanning'!$C$7:$C$992,'4. Evaluatie dashboard'!$D$2,'3. MVOI Jaarplanning'!$B$7:$B$992,'5. Mastersheet'!B57,'3. MVOI Jaarplanning'!$J$7:$J$992,"*",'3. MVOI Jaarplanning'!$L$7:$L$992,"Ja, op tijd")+COUNTIFS('3. MVOI Jaarplanning'!$C$7:$C$992,'4. Evaluatie dashboard'!$D$2,'3. MVOI Jaarplanning'!$B$7:$B$992,'5. Mastersheet'!B57,'3. MVOI Jaarplanning'!$M$7:$M$992,"*",'3. MVOI Jaarplanning'!$O$7:$O$992,"Ja, op tijd"),""))</f>
        <v>1</v>
      </c>
      <c r="D57" s="2">
        <f>IF('4. Evaluatie dashboard'!D3="Allen",IF(B57&lt;&gt;"",COUNTIFS('3. MVOI Jaarplanning'!$B$7:$B$992,'5. Mastersheet'!B57,'3. MVOI Jaarplanning'!$D$7:$D$992,"*",'3. MVOI Jaarplanning'!$F$7:$F$992,"Ja, later dit jaar")+COUNTIFS('3. MVOI Jaarplanning'!$B$7:$B$992,'5. Mastersheet'!B57,'3. MVOI Jaarplanning'!$G$7:$G$992,"*",'3. MVOI Jaarplanning'!$I$7:$I$992,"Ja, later dit jaar")+COUNTIFS('3. MVOI Jaarplanning'!$B$7:$B$992,'5. Mastersheet'!B57,'3. MVOI Jaarplanning'!$J$7:$J$992,"*",'3. MVOI Jaarplanning'!$L$7:$L$992,"Ja, later dit jaar")+COUNTIFS('3. MVOI Jaarplanning'!$B$7:$B$992,'5. Mastersheet'!B57,'3. MVOI Jaarplanning'!$M$7:$M$992,"*",'3. MVOI Jaarplanning'!$O$7:$O$992,"Ja, later dit jaar"),""),IF(B57&lt;&gt;"",COUNTIFS('3. MVOI Jaarplanning'!$C$7:$C$992,'4. Evaluatie dashboard'!$D$2,'3. MVOI Jaarplanning'!$B$7:$B$992,'5. Mastersheet'!B57,'3. MVOI Jaarplanning'!$D$7:$D$992,"*",'3. MVOI Jaarplanning'!$F$7:$F$992,"Ja, later dit jaar")+COUNTIFS('3. MVOI Jaarplanning'!$C$7:$C$992,'4. Evaluatie dashboard'!$D$2,'3. MVOI Jaarplanning'!$B$7:$B$992,'5. Mastersheet'!B57,'3. MVOI Jaarplanning'!$G$7:$G$992,"*",'3. MVOI Jaarplanning'!$I$7:$I$992,"Ja, later dit jaar")+COUNTIFS('3. MVOI Jaarplanning'!$C$7:$C$992,'4. Evaluatie dashboard'!$D$2,'3. MVOI Jaarplanning'!$B$7:$B$992,'5. Mastersheet'!B57,'3. MVOI Jaarplanning'!$J$7:$J$992,"*",'3. MVOI Jaarplanning'!$L$7:$L$992,"Ja, later dit jaar")+COUNTIFS('3. MVOI Jaarplanning'!$C$7:$C$992,'4. Evaluatie dashboard'!$D$2,'3. MVOI Jaarplanning'!$B$7:$B$992,'5. Mastersheet'!B57,'3. MVOI Jaarplanning'!$M$7:$M$992,"*",'3. MVOI Jaarplanning'!$O$7:$O$992,"Ja, later dit jaar"),""))</f>
        <v>1</v>
      </c>
      <c r="E57" s="2">
        <f>IF('4. Evaluatie dashboard'!D3="Allen",IF(B57&lt;&gt;"",COUNTIFS('3. MVOI Jaarplanning'!$B$7:$B$992,'5. Mastersheet'!B57,'3. MVOI Jaarplanning'!$D$7:$D$992,"*",'3. MVOI Jaarplanning'!$F$7:$F$992,"Nee, volgend jaar")+COUNTIFS('3. MVOI Jaarplanning'!$B$7:$B$992,'5. Mastersheet'!B57,'3. MVOI Jaarplanning'!$G$7:$G$992,"*",'3. MVOI Jaarplanning'!$I$7:$I$992,"Nee, volgend jaar")+COUNTIFS('3. MVOI Jaarplanning'!$B$7:$B$992,'5. Mastersheet'!B57,'3. MVOI Jaarplanning'!$J$7:$J$992,"*",'3. MVOI Jaarplanning'!$L$7:$L$992,"Nee, volgend jaar")+COUNTIFS('3. MVOI Jaarplanning'!$B$7:$B$992,'5. Mastersheet'!B57,'3. MVOI Jaarplanning'!$M$7:$M$992,"*",'3. MVOI Jaarplanning'!$O$7:$O$992,"Nee, volgend jaar"),""),IF(B57&lt;&gt;"",COUNTIFS('3. MVOI Jaarplanning'!$C$7:$C$992,'4. Evaluatie dashboard'!$D$2,'3. MVOI Jaarplanning'!$B$7:$B$992,'5. Mastersheet'!B57,'3. MVOI Jaarplanning'!$D$7:$D$992,"*",'3. MVOI Jaarplanning'!$F$7:$F$992,"Nee, volgend jaar")+COUNTIFS('3. MVOI Jaarplanning'!$C$7:$C$992,'4. Evaluatie dashboard'!$D$2,'3. MVOI Jaarplanning'!$B$7:$B$992,'5. Mastersheet'!B57,'3. MVOI Jaarplanning'!$G$7:$G$992,"*",'3. MVOI Jaarplanning'!$I$7:$I$992,"Nee, volgend jaar")+COUNTIFS('3. MVOI Jaarplanning'!$C$7:$C$992,'4. Evaluatie dashboard'!$D$2,'3. MVOI Jaarplanning'!$B$7:$B$992,'5. Mastersheet'!B57,'3. MVOI Jaarplanning'!$J$7:$J$992,"*",'3. MVOI Jaarplanning'!$L$7:$L$992,"Nee, volgend jaar")+COUNTIFS('3. MVOI Jaarplanning'!$C$7:$C$992,'4. Evaluatie dashboard'!$D$2,'3. MVOI Jaarplanning'!$B$7:$B$992,'5. Mastersheet'!B57,'3. MVOI Jaarplanning'!$M$7:$M$992,"*",'3. MVOI Jaarplanning'!$O$7:$O$992,"Nee, volgend jaar"),""))</f>
        <v>0</v>
      </c>
      <c r="F57" s="2">
        <f>IF('4. Evaluatie dashboard'!D3="Allen",IF(B57&lt;&gt;"",COUNTIFS('3. MVOI Jaarplanning'!$B$7:$B$992,'5. Mastersheet'!B57,'3. MVOI Jaarplanning'!$D$7:$D$992,"*",'3. MVOI Jaarplanning'!$F$7:$F$992,"Nee, helemaal niet")+COUNTIFS('3. MVOI Jaarplanning'!$B$7:$B$992,'5. Mastersheet'!B57,'3. MVOI Jaarplanning'!$G$7:$G$992,"*",'3. MVOI Jaarplanning'!$I$7:$I$992,"Nee, helemaal niet")+COUNTIFS('3. MVOI Jaarplanning'!$B$7:$B$992,'5. Mastersheet'!B57,'3. MVOI Jaarplanning'!$J$7:$J$992,"*",'3. MVOI Jaarplanning'!$L$7:$L$992,"Nee, helemaal niet")+COUNTIFS('3. MVOI Jaarplanning'!$B$7:$B$992,'5. Mastersheet'!B57,'3. MVOI Jaarplanning'!$M$7:$M$992,"*",'3. MVOI Jaarplanning'!$O$7:$O$992,"Nee, helemaal niet"),""),IF(B57&lt;&gt;"",COUNTIFS('3. MVOI Jaarplanning'!$C$7:$C$992,'4. Evaluatie dashboard'!$D$2,'3. MVOI Jaarplanning'!$B$7:$B$992,'5. Mastersheet'!B57,'3. MVOI Jaarplanning'!$D$7:$D$992,"*",'3. MVOI Jaarplanning'!$F$7:$F$992,"Nee, helemaal niet")+COUNTIFS('3. MVOI Jaarplanning'!$C$7:$C$992,'4. Evaluatie dashboard'!$D$2,'3. MVOI Jaarplanning'!$B$7:$B$992,'5. Mastersheet'!B57,'3. MVOI Jaarplanning'!$G$7:$G$992,"*",'3. MVOI Jaarplanning'!$I$7:$I$992,"Nee, helemaal niet")+COUNTIFS('3. MVOI Jaarplanning'!$C$7:$C$992,'4. Evaluatie dashboard'!$D$2,'3. MVOI Jaarplanning'!$B$7:$B$992,'5. Mastersheet'!B57,'3. MVOI Jaarplanning'!$J$7:$J$992,"*",'3. MVOI Jaarplanning'!$L$7:$L$992,"Nee, helemaal niet")+COUNTIFS('3. MVOI Jaarplanning'!$C$7:$C$992,'4. Evaluatie dashboard'!$D$2,'3. MVOI Jaarplanning'!$B$7:$B$992,'5. Mastersheet'!B57,'3. MVOI Jaarplanning'!$M$7:$M$992,"*",'3. MVOI Jaarplanning'!$O$7:$O$992,"Nee, helemaal niet"),""))</f>
        <v>0</v>
      </c>
      <c r="G57" s="2">
        <f t="shared" si="6"/>
        <v>2</v>
      </c>
      <c r="H57" s="3">
        <f t="shared" si="5"/>
        <v>1</v>
      </c>
      <c r="I57" s="45">
        <f t="shared" si="7"/>
        <v>1</v>
      </c>
    </row>
    <row r="58" spans="2:9" x14ac:dyDescent="0.2">
      <c r="B58" s="2" t="str">
        <v>Bestuur/management</v>
      </c>
      <c r="C58" s="2">
        <f>IF('4. Evaluatie dashboard'!D4="Allen",IF(B58&lt;&gt;"",COUNTIFS('3. MVOI Jaarplanning'!$B$7:$B$992,'5. Mastersheet'!B58,'3. MVOI Jaarplanning'!$D$7:$D$992,"*",'3. MVOI Jaarplanning'!$F$7:$F$992,"Ja, op tijd")+COUNTIFS('3. MVOI Jaarplanning'!$B$7:$B$992,'5. Mastersheet'!B58,'3. MVOI Jaarplanning'!$G$7:$G$992,"*",'3. MVOI Jaarplanning'!$I$7:$I$992,"Ja, op tijd")+COUNTIFS('3. MVOI Jaarplanning'!$B$7:$B$992,'5. Mastersheet'!B58,'3. MVOI Jaarplanning'!$J$7:$J$992,"*",'3. MVOI Jaarplanning'!$L$7:$L$992,"Ja, op tijd")+COUNTIFS('3. MVOI Jaarplanning'!$B$7:$B$992,'5. Mastersheet'!B58,'3. MVOI Jaarplanning'!$M$7:$M$992,"*",'3. MVOI Jaarplanning'!$O$7:$O$992,"Ja, op tijd"),""),IF(B58&lt;&gt;"",COUNTIFS('3. MVOI Jaarplanning'!$C$7:$C$992,'4. Evaluatie dashboard'!$D$2,'3. MVOI Jaarplanning'!$B$7:$B$992,'5. Mastersheet'!B58,'3. MVOI Jaarplanning'!$D$7:$D$992,"*",'3. MVOI Jaarplanning'!$F$7:$F$992,"Ja, op tijd")+COUNTIFS('3. MVOI Jaarplanning'!$C$7:$C$992,'4. Evaluatie dashboard'!$D$2,'3. MVOI Jaarplanning'!$B$7:$B$992,'5. Mastersheet'!B58,'3. MVOI Jaarplanning'!$G$7:$G$992,"*",'3. MVOI Jaarplanning'!$I$7:$I$992,"Ja, op tijd")+COUNTIFS('3. MVOI Jaarplanning'!$C$7:$C$992,'4. Evaluatie dashboard'!$D$2,'3. MVOI Jaarplanning'!$B$7:$B$992,'5. Mastersheet'!B58,'3. MVOI Jaarplanning'!$J$7:$J$992,"*",'3. MVOI Jaarplanning'!$L$7:$L$992,"Ja, op tijd")+COUNTIFS('3. MVOI Jaarplanning'!$C$7:$C$992,'4. Evaluatie dashboard'!$D$2,'3. MVOI Jaarplanning'!$B$7:$B$992,'5. Mastersheet'!B58,'3. MVOI Jaarplanning'!$M$7:$M$992,"*",'3. MVOI Jaarplanning'!$O$7:$O$992,"Ja, op tijd"),""))</f>
        <v>2</v>
      </c>
      <c r="D58" s="2">
        <f>IF('4. Evaluatie dashboard'!D4="Allen",IF(B58&lt;&gt;"",COUNTIFS('3. MVOI Jaarplanning'!$B$7:$B$992,'5. Mastersheet'!B58,'3. MVOI Jaarplanning'!$D$7:$D$992,"*",'3. MVOI Jaarplanning'!$F$7:$F$992,"Ja, later dit jaar")+COUNTIFS('3. MVOI Jaarplanning'!$B$7:$B$992,'5. Mastersheet'!B58,'3. MVOI Jaarplanning'!$G$7:$G$992,"*",'3. MVOI Jaarplanning'!$I$7:$I$992,"Ja, later dit jaar")+COUNTIFS('3. MVOI Jaarplanning'!$B$7:$B$992,'5. Mastersheet'!B58,'3. MVOI Jaarplanning'!$J$7:$J$992,"*",'3. MVOI Jaarplanning'!$L$7:$L$992,"Ja, later dit jaar")+COUNTIFS('3. MVOI Jaarplanning'!$B$7:$B$992,'5. Mastersheet'!B58,'3. MVOI Jaarplanning'!$M$7:$M$992,"*",'3. MVOI Jaarplanning'!$O$7:$O$992,"Ja, later dit jaar"),""),IF(B58&lt;&gt;"",COUNTIFS('3. MVOI Jaarplanning'!$C$7:$C$992,'4. Evaluatie dashboard'!$D$2,'3. MVOI Jaarplanning'!$B$7:$B$992,'5. Mastersheet'!B58,'3. MVOI Jaarplanning'!$D$7:$D$992,"*",'3. MVOI Jaarplanning'!$F$7:$F$992,"Ja, later dit jaar")+COUNTIFS('3. MVOI Jaarplanning'!$C$7:$C$992,'4. Evaluatie dashboard'!$D$2,'3. MVOI Jaarplanning'!$B$7:$B$992,'5. Mastersheet'!B58,'3. MVOI Jaarplanning'!$G$7:$G$992,"*",'3. MVOI Jaarplanning'!$I$7:$I$992,"Ja, later dit jaar")+COUNTIFS('3. MVOI Jaarplanning'!$C$7:$C$992,'4. Evaluatie dashboard'!$D$2,'3. MVOI Jaarplanning'!$B$7:$B$992,'5. Mastersheet'!B58,'3. MVOI Jaarplanning'!$J$7:$J$992,"*",'3. MVOI Jaarplanning'!$L$7:$L$992,"Ja, later dit jaar")+COUNTIFS('3. MVOI Jaarplanning'!$C$7:$C$992,'4. Evaluatie dashboard'!$D$2,'3. MVOI Jaarplanning'!$B$7:$B$992,'5. Mastersheet'!B58,'3. MVOI Jaarplanning'!$M$7:$M$992,"*",'3. MVOI Jaarplanning'!$O$7:$O$992,"Ja, later dit jaar"),""))</f>
        <v>0</v>
      </c>
      <c r="E58" s="2">
        <f>IF('4. Evaluatie dashboard'!D4="Allen",IF(B58&lt;&gt;"",COUNTIFS('3. MVOI Jaarplanning'!$B$7:$B$992,'5. Mastersheet'!B58,'3. MVOI Jaarplanning'!$D$7:$D$992,"*",'3. MVOI Jaarplanning'!$F$7:$F$992,"Nee, volgend jaar")+COUNTIFS('3. MVOI Jaarplanning'!$B$7:$B$992,'5. Mastersheet'!B58,'3. MVOI Jaarplanning'!$G$7:$G$992,"*",'3. MVOI Jaarplanning'!$I$7:$I$992,"Nee, volgend jaar")+COUNTIFS('3. MVOI Jaarplanning'!$B$7:$B$992,'5. Mastersheet'!B58,'3. MVOI Jaarplanning'!$J$7:$J$992,"*",'3. MVOI Jaarplanning'!$L$7:$L$992,"Nee, volgend jaar")+COUNTIFS('3. MVOI Jaarplanning'!$B$7:$B$992,'5. Mastersheet'!B58,'3. MVOI Jaarplanning'!$M$7:$M$992,"*",'3. MVOI Jaarplanning'!$O$7:$O$992,"Nee, volgend jaar"),""),IF(B58&lt;&gt;"",COUNTIFS('3. MVOI Jaarplanning'!$C$7:$C$992,'4. Evaluatie dashboard'!$D$2,'3. MVOI Jaarplanning'!$B$7:$B$992,'5. Mastersheet'!B58,'3. MVOI Jaarplanning'!$D$7:$D$992,"*",'3. MVOI Jaarplanning'!$F$7:$F$992,"Nee, volgend jaar")+COUNTIFS('3. MVOI Jaarplanning'!$C$7:$C$992,'4. Evaluatie dashboard'!$D$2,'3. MVOI Jaarplanning'!$B$7:$B$992,'5. Mastersheet'!B58,'3. MVOI Jaarplanning'!$G$7:$G$992,"*",'3. MVOI Jaarplanning'!$I$7:$I$992,"Nee, volgend jaar")+COUNTIFS('3. MVOI Jaarplanning'!$C$7:$C$992,'4. Evaluatie dashboard'!$D$2,'3. MVOI Jaarplanning'!$B$7:$B$992,'5. Mastersheet'!B58,'3. MVOI Jaarplanning'!$J$7:$J$992,"*",'3. MVOI Jaarplanning'!$L$7:$L$992,"Nee, volgend jaar")+COUNTIFS('3. MVOI Jaarplanning'!$C$7:$C$992,'4. Evaluatie dashboard'!$D$2,'3. MVOI Jaarplanning'!$B$7:$B$992,'5. Mastersheet'!B58,'3. MVOI Jaarplanning'!$M$7:$M$992,"*",'3. MVOI Jaarplanning'!$O$7:$O$992,"Nee, volgend jaar"),""))</f>
        <v>0</v>
      </c>
      <c r="F58" s="2">
        <f>IF('4. Evaluatie dashboard'!D4="Allen",IF(B58&lt;&gt;"",COUNTIFS('3. MVOI Jaarplanning'!$B$7:$B$992,'5. Mastersheet'!B58,'3. MVOI Jaarplanning'!$D$7:$D$992,"*",'3. MVOI Jaarplanning'!$F$7:$F$992,"Nee, helemaal niet")+COUNTIFS('3. MVOI Jaarplanning'!$B$7:$B$992,'5. Mastersheet'!B58,'3. MVOI Jaarplanning'!$G$7:$G$992,"*",'3. MVOI Jaarplanning'!$I$7:$I$992,"Nee, helemaal niet")+COUNTIFS('3. MVOI Jaarplanning'!$B$7:$B$992,'5. Mastersheet'!B58,'3. MVOI Jaarplanning'!$J$7:$J$992,"*",'3. MVOI Jaarplanning'!$L$7:$L$992,"Nee, helemaal niet")+COUNTIFS('3. MVOI Jaarplanning'!$B$7:$B$992,'5. Mastersheet'!B58,'3. MVOI Jaarplanning'!$M$7:$M$992,"*",'3. MVOI Jaarplanning'!$O$7:$O$992,"Nee, helemaal niet"),""),IF(B58&lt;&gt;"",COUNTIFS('3. MVOI Jaarplanning'!$C$7:$C$992,'4. Evaluatie dashboard'!$D$2,'3. MVOI Jaarplanning'!$B$7:$B$992,'5. Mastersheet'!B58,'3. MVOI Jaarplanning'!$D$7:$D$992,"*",'3. MVOI Jaarplanning'!$F$7:$F$992,"Nee, helemaal niet")+COUNTIFS('3. MVOI Jaarplanning'!$C$7:$C$992,'4. Evaluatie dashboard'!$D$2,'3. MVOI Jaarplanning'!$B$7:$B$992,'5. Mastersheet'!B58,'3. MVOI Jaarplanning'!$G$7:$G$992,"*",'3. MVOI Jaarplanning'!$I$7:$I$992,"Nee, helemaal niet")+COUNTIFS('3. MVOI Jaarplanning'!$C$7:$C$992,'4. Evaluatie dashboard'!$D$2,'3. MVOI Jaarplanning'!$B$7:$B$992,'5. Mastersheet'!B58,'3. MVOI Jaarplanning'!$J$7:$J$992,"*",'3. MVOI Jaarplanning'!$L$7:$L$992,"Nee, helemaal niet")+COUNTIFS('3. MVOI Jaarplanning'!$C$7:$C$992,'4. Evaluatie dashboard'!$D$2,'3. MVOI Jaarplanning'!$B$7:$B$992,'5. Mastersheet'!B58,'3. MVOI Jaarplanning'!$M$7:$M$992,"*",'3. MVOI Jaarplanning'!$O$7:$O$992,"Nee, helemaal niet"),""))</f>
        <v>0</v>
      </c>
      <c r="G58" s="2">
        <f t="shared" si="6"/>
        <v>2</v>
      </c>
      <c r="H58" s="3">
        <f t="shared" si="5"/>
        <v>1</v>
      </c>
      <c r="I58" s="45">
        <f t="shared" si="7"/>
        <v>1</v>
      </c>
    </row>
    <row r="59" spans="2:9" x14ac:dyDescent="0.2">
      <c r="B59" s="2" t="str">
        <v>Opdrachtgever/budgethouder</v>
      </c>
      <c r="C59" s="2">
        <f>IF('4. Evaluatie dashboard'!D5="Allen",IF(B59&lt;&gt;"",COUNTIFS('3. MVOI Jaarplanning'!$B$7:$B$992,'5. Mastersheet'!B59,'3. MVOI Jaarplanning'!$D$7:$D$992,"*",'3. MVOI Jaarplanning'!$F$7:$F$992,"Ja, op tijd")+COUNTIFS('3. MVOI Jaarplanning'!$B$7:$B$992,'5. Mastersheet'!B59,'3. MVOI Jaarplanning'!$G$7:$G$992,"*",'3. MVOI Jaarplanning'!$I$7:$I$992,"Ja, op tijd")+COUNTIFS('3. MVOI Jaarplanning'!$B$7:$B$992,'5. Mastersheet'!B59,'3. MVOI Jaarplanning'!$J$7:$J$992,"*",'3. MVOI Jaarplanning'!$L$7:$L$992,"Ja, op tijd")+COUNTIFS('3. MVOI Jaarplanning'!$B$7:$B$992,'5. Mastersheet'!B59,'3. MVOI Jaarplanning'!$M$7:$M$992,"*",'3. MVOI Jaarplanning'!$O$7:$O$992,"Ja, op tijd"),""),IF(B59&lt;&gt;"",COUNTIFS('3. MVOI Jaarplanning'!$C$7:$C$992,'4. Evaluatie dashboard'!$D$2,'3. MVOI Jaarplanning'!$B$7:$B$992,'5. Mastersheet'!B59,'3. MVOI Jaarplanning'!$D$7:$D$992,"*",'3. MVOI Jaarplanning'!$F$7:$F$992,"Ja, op tijd")+COUNTIFS('3. MVOI Jaarplanning'!$C$7:$C$992,'4. Evaluatie dashboard'!$D$2,'3. MVOI Jaarplanning'!$B$7:$B$992,'5. Mastersheet'!B59,'3. MVOI Jaarplanning'!$G$7:$G$992,"*",'3. MVOI Jaarplanning'!$I$7:$I$992,"Ja, op tijd")+COUNTIFS('3. MVOI Jaarplanning'!$C$7:$C$992,'4. Evaluatie dashboard'!$D$2,'3. MVOI Jaarplanning'!$B$7:$B$992,'5. Mastersheet'!B59,'3. MVOI Jaarplanning'!$J$7:$J$992,"*",'3. MVOI Jaarplanning'!$L$7:$L$992,"Ja, op tijd")+COUNTIFS('3. MVOI Jaarplanning'!$C$7:$C$992,'4. Evaluatie dashboard'!$D$2,'3. MVOI Jaarplanning'!$B$7:$B$992,'5. Mastersheet'!B59,'3. MVOI Jaarplanning'!$M$7:$M$992,"*",'3. MVOI Jaarplanning'!$O$7:$O$992,"Ja, op tijd"),""))</f>
        <v>1</v>
      </c>
      <c r="D59" s="2">
        <f>IF('4. Evaluatie dashboard'!D5="Allen",IF(B59&lt;&gt;"",COUNTIFS('3. MVOI Jaarplanning'!$B$7:$B$992,'5. Mastersheet'!B59,'3. MVOI Jaarplanning'!$D$7:$D$992,"*",'3. MVOI Jaarplanning'!$F$7:$F$992,"Ja, later dit jaar")+COUNTIFS('3. MVOI Jaarplanning'!$B$7:$B$992,'5. Mastersheet'!B59,'3. MVOI Jaarplanning'!$G$7:$G$992,"*",'3. MVOI Jaarplanning'!$I$7:$I$992,"Ja, later dit jaar")+COUNTIFS('3. MVOI Jaarplanning'!$B$7:$B$992,'5. Mastersheet'!B59,'3. MVOI Jaarplanning'!$J$7:$J$992,"*",'3. MVOI Jaarplanning'!$L$7:$L$992,"Ja, later dit jaar")+COUNTIFS('3. MVOI Jaarplanning'!$B$7:$B$992,'5. Mastersheet'!B59,'3. MVOI Jaarplanning'!$M$7:$M$992,"*",'3. MVOI Jaarplanning'!$O$7:$O$992,"Ja, later dit jaar"),""),IF(B59&lt;&gt;"",COUNTIFS('3. MVOI Jaarplanning'!$C$7:$C$992,'4. Evaluatie dashboard'!$D$2,'3. MVOI Jaarplanning'!$B$7:$B$992,'5. Mastersheet'!B59,'3. MVOI Jaarplanning'!$D$7:$D$992,"*",'3. MVOI Jaarplanning'!$F$7:$F$992,"Ja, later dit jaar")+COUNTIFS('3. MVOI Jaarplanning'!$C$7:$C$992,'4. Evaluatie dashboard'!$D$2,'3. MVOI Jaarplanning'!$B$7:$B$992,'5. Mastersheet'!B59,'3. MVOI Jaarplanning'!$G$7:$G$992,"*",'3. MVOI Jaarplanning'!$I$7:$I$992,"Ja, later dit jaar")+COUNTIFS('3. MVOI Jaarplanning'!$C$7:$C$992,'4. Evaluatie dashboard'!$D$2,'3. MVOI Jaarplanning'!$B$7:$B$992,'5. Mastersheet'!B59,'3. MVOI Jaarplanning'!$J$7:$J$992,"*",'3. MVOI Jaarplanning'!$L$7:$L$992,"Ja, later dit jaar")+COUNTIFS('3. MVOI Jaarplanning'!$C$7:$C$992,'4. Evaluatie dashboard'!$D$2,'3. MVOI Jaarplanning'!$B$7:$B$992,'5. Mastersheet'!B59,'3. MVOI Jaarplanning'!$M$7:$M$992,"*",'3. MVOI Jaarplanning'!$O$7:$O$992,"Ja, later dit jaar"),""))</f>
        <v>0</v>
      </c>
      <c r="E59" s="2">
        <f>IF('4. Evaluatie dashboard'!D5="Allen",IF(B59&lt;&gt;"",COUNTIFS('3. MVOI Jaarplanning'!$B$7:$B$992,'5. Mastersheet'!B59,'3. MVOI Jaarplanning'!$D$7:$D$992,"*",'3. MVOI Jaarplanning'!$F$7:$F$992,"Nee, volgend jaar")+COUNTIFS('3. MVOI Jaarplanning'!$B$7:$B$992,'5. Mastersheet'!B59,'3. MVOI Jaarplanning'!$G$7:$G$992,"*",'3. MVOI Jaarplanning'!$I$7:$I$992,"Nee, volgend jaar")+COUNTIFS('3. MVOI Jaarplanning'!$B$7:$B$992,'5. Mastersheet'!B59,'3. MVOI Jaarplanning'!$J$7:$J$992,"*",'3. MVOI Jaarplanning'!$L$7:$L$992,"Nee, volgend jaar")+COUNTIFS('3. MVOI Jaarplanning'!$B$7:$B$992,'5. Mastersheet'!B59,'3. MVOI Jaarplanning'!$M$7:$M$992,"*",'3. MVOI Jaarplanning'!$O$7:$O$992,"Nee, volgend jaar"),""),IF(B59&lt;&gt;"",COUNTIFS('3. MVOI Jaarplanning'!$C$7:$C$992,'4. Evaluatie dashboard'!$D$2,'3. MVOI Jaarplanning'!$B$7:$B$992,'5. Mastersheet'!B59,'3. MVOI Jaarplanning'!$D$7:$D$992,"*",'3. MVOI Jaarplanning'!$F$7:$F$992,"Nee, volgend jaar")+COUNTIFS('3. MVOI Jaarplanning'!$C$7:$C$992,'4. Evaluatie dashboard'!$D$2,'3. MVOI Jaarplanning'!$B$7:$B$992,'5. Mastersheet'!B59,'3. MVOI Jaarplanning'!$G$7:$G$992,"*",'3. MVOI Jaarplanning'!$I$7:$I$992,"Nee, volgend jaar")+COUNTIFS('3. MVOI Jaarplanning'!$C$7:$C$992,'4. Evaluatie dashboard'!$D$2,'3. MVOI Jaarplanning'!$B$7:$B$992,'5. Mastersheet'!B59,'3. MVOI Jaarplanning'!$J$7:$J$992,"*",'3. MVOI Jaarplanning'!$L$7:$L$992,"Nee, volgend jaar")+COUNTIFS('3. MVOI Jaarplanning'!$C$7:$C$992,'4. Evaluatie dashboard'!$D$2,'3. MVOI Jaarplanning'!$B$7:$B$992,'5. Mastersheet'!B59,'3. MVOI Jaarplanning'!$M$7:$M$992,"*",'3. MVOI Jaarplanning'!$O$7:$O$992,"Nee, volgend jaar"),""))</f>
        <v>0</v>
      </c>
      <c r="F59" s="2">
        <f>IF('4. Evaluatie dashboard'!D5="Allen",IF(B59&lt;&gt;"",COUNTIFS('3. MVOI Jaarplanning'!$B$7:$B$992,'5. Mastersheet'!B59,'3. MVOI Jaarplanning'!$D$7:$D$992,"*",'3. MVOI Jaarplanning'!$F$7:$F$992,"Nee, helemaal niet")+COUNTIFS('3. MVOI Jaarplanning'!$B$7:$B$992,'5. Mastersheet'!B59,'3. MVOI Jaarplanning'!$G$7:$G$992,"*",'3. MVOI Jaarplanning'!$I$7:$I$992,"Nee, helemaal niet")+COUNTIFS('3. MVOI Jaarplanning'!$B$7:$B$992,'5. Mastersheet'!B59,'3. MVOI Jaarplanning'!$J$7:$J$992,"*",'3. MVOI Jaarplanning'!$L$7:$L$992,"Nee, helemaal niet")+COUNTIFS('3. MVOI Jaarplanning'!$B$7:$B$992,'5. Mastersheet'!B59,'3. MVOI Jaarplanning'!$M$7:$M$992,"*",'3. MVOI Jaarplanning'!$O$7:$O$992,"Nee, helemaal niet"),""),IF(B59&lt;&gt;"",COUNTIFS('3. MVOI Jaarplanning'!$C$7:$C$992,'4. Evaluatie dashboard'!$D$2,'3. MVOI Jaarplanning'!$B$7:$B$992,'5. Mastersheet'!B59,'3. MVOI Jaarplanning'!$D$7:$D$992,"*",'3. MVOI Jaarplanning'!$F$7:$F$992,"Nee, helemaal niet")+COUNTIFS('3. MVOI Jaarplanning'!$C$7:$C$992,'4. Evaluatie dashboard'!$D$2,'3. MVOI Jaarplanning'!$B$7:$B$992,'5. Mastersheet'!B59,'3. MVOI Jaarplanning'!$G$7:$G$992,"*",'3. MVOI Jaarplanning'!$I$7:$I$992,"Nee, helemaal niet")+COUNTIFS('3. MVOI Jaarplanning'!$C$7:$C$992,'4. Evaluatie dashboard'!$D$2,'3. MVOI Jaarplanning'!$B$7:$B$992,'5. Mastersheet'!B59,'3. MVOI Jaarplanning'!$J$7:$J$992,"*",'3. MVOI Jaarplanning'!$L$7:$L$992,"Nee, helemaal niet")+COUNTIFS('3. MVOI Jaarplanning'!$C$7:$C$992,'4. Evaluatie dashboard'!$D$2,'3. MVOI Jaarplanning'!$B$7:$B$992,'5. Mastersheet'!B59,'3. MVOI Jaarplanning'!$M$7:$M$992,"*",'3. MVOI Jaarplanning'!$O$7:$O$992,"Nee, helemaal niet"),""))</f>
        <v>0</v>
      </c>
      <c r="G59" s="2">
        <f t="shared" si="6"/>
        <v>1</v>
      </c>
      <c r="H59" s="3">
        <f t="shared" si="5"/>
        <v>1</v>
      </c>
      <c r="I59" s="45">
        <f t="shared" si="7"/>
        <v>1</v>
      </c>
    </row>
    <row r="60" spans="2:9" x14ac:dyDescent="0.2">
      <c r="B60" s="46" t="str">
        <v>Leren (kennis en kunde)</v>
      </c>
      <c r="C60" s="2">
        <f>IF('4. Evaluatie dashboard'!D6="Allen",IF(B60&lt;&gt;"",COUNTIFS('3. MVOI Jaarplanning'!$B$7:$B$992,'5. Mastersheet'!B60,'3. MVOI Jaarplanning'!$D$7:$D$992,"*",'3. MVOI Jaarplanning'!$F$7:$F$992,"Ja, op tijd")+COUNTIFS('3. MVOI Jaarplanning'!$B$7:$B$992,'5. Mastersheet'!B60,'3. MVOI Jaarplanning'!$G$7:$G$992,"*",'3. MVOI Jaarplanning'!$I$7:$I$992,"Ja, op tijd")+COUNTIFS('3. MVOI Jaarplanning'!$B$7:$B$992,'5. Mastersheet'!B60,'3. MVOI Jaarplanning'!$J$7:$J$992,"*",'3. MVOI Jaarplanning'!$L$7:$L$992,"Ja, op tijd")+COUNTIFS('3. MVOI Jaarplanning'!$B$7:$B$992,'5. Mastersheet'!B60,'3. MVOI Jaarplanning'!$M$7:$M$992,"*",'3. MVOI Jaarplanning'!$O$7:$O$992,"Ja, op tijd"),""),IF(B60&lt;&gt;"",COUNTIFS('3. MVOI Jaarplanning'!$C$7:$C$992,'4. Evaluatie dashboard'!$D$2,'3. MVOI Jaarplanning'!$B$7:$B$992,'5. Mastersheet'!B60,'3. MVOI Jaarplanning'!$D$7:$D$992,"*",'3. MVOI Jaarplanning'!$F$7:$F$992,"Ja, op tijd")+COUNTIFS('3. MVOI Jaarplanning'!$C$7:$C$992,'4. Evaluatie dashboard'!$D$2,'3. MVOI Jaarplanning'!$B$7:$B$992,'5. Mastersheet'!B60,'3. MVOI Jaarplanning'!$G$7:$G$992,"*",'3. MVOI Jaarplanning'!$I$7:$I$992,"Ja, op tijd")+COUNTIFS('3. MVOI Jaarplanning'!$C$7:$C$992,'4. Evaluatie dashboard'!$D$2,'3. MVOI Jaarplanning'!$B$7:$B$992,'5. Mastersheet'!B60,'3. MVOI Jaarplanning'!$J$7:$J$992,"*",'3. MVOI Jaarplanning'!$L$7:$L$992,"Ja, op tijd")+COUNTIFS('3. MVOI Jaarplanning'!$C$7:$C$992,'4. Evaluatie dashboard'!$D$2,'3. MVOI Jaarplanning'!$B$7:$B$992,'5. Mastersheet'!B60,'3. MVOI Jaarplanning'!$M$7:$M$992,"*",'3. MVOI Jaarplanning'!$O$7:$O$992,"Ja, op tijd"),""))</f>
        <v>1</v>
      </c>
      <c r="D60" s="2">
        <f>IF('4. Evaluatie dashboard'!D6="Allen",IF(B60&lt;&gt;"",COUNTIFS('3. MVOI Jaarplanning'!$B$7:$B$992,'5. Mastersheet'!B60,'3. MVOI Jaarplanning'!$D$7:$D$992,"*",'3. MVOI Jaarplanning'!$F$7:$F$992,"Ja, later dit jaar")+COUNTIFS('3. MVOI Jaarplanning'!$B$7:$B$992,'5. Mastersheet'!B60,'3. MVOI Jaarplanning'!$G$7:$G$992,"*",'3. MVOI Jaarplanning'!$I$7:$I$992,"Ja, later dit jaar")+COUNTIFS('3. MVOI Jaarplanning'!$B$7:$B$992,'5. Mastersheet'!B60,'3. MVOI Jaarplanning'!$J$7:$J$992,"*",'3. MVOI Jaarplanning'!$L$7:$L$992,"Ja, later dit jaar")+COUNTIFS('3. MVOI Jaarplanning'!$B$7:$B$992,'5. Mastersheet'!B60,'3. MVOI Jaarplanning'!$M$7:$M$992,"*",'3. MVOI Jaarplanning'!$O$7:$O$992,"Ja, later dit jaar"),""),IF(B60&lt;&gt;"",COUNTIFS('3. MVOI Jaarplanning'!$C$7:$C$992,'4. Evaluatie dashboard'!$D$2,'3. MVOI Jaarplanning'!$B$7:$B$992,'5. Mastersheet'!B60,'3. MVOI Jaarplanning'!$D$7:$D$992,"*",'3. MVOI Jaarplanning'!$F$7:$F$992,"Ja, later dit jaar")+COUNTIFS('3. MVOI Jaarplanning'!$C$7:$C$992,'4. Evaluatie dashboard'!$D$2,'3. MVOI Jaarplanning'!$B$7:$B$992,'5. Mastersheet'!B60,'3. MVOI Jaarplanning'!$G$7:$G$992,"*",'3. MVOI Jaarplanning'!$I$7:$I$992,"Ja, later dit jaar")+COUNTIFS('3. MVOI Jaarplanning'!$C$7:$C$992,'4. Evaluatie dashboard'!$D$2,'3. MVOI Jaarplanning'!$B$7:$B$992,'5. Mastersheet'!B60,'3. MVOI Jaarplanning'!$J$7:$J$992,"*",'3. MVOI Jaarplanning'!$L$7:$L$992,"Ja, later dit jaar")+COUNTIFS('3. MVOI Jaarplanning'!$C$7:$C$992,'4. Evaluatie dashboard'!$D$2,'3. MVOI Jaarplanning'!$B$7:$B$992,'5. Mastersheet'!B60,'3. MVOI Jaarplanning'!$M$7:$M$992,"*",'3. MVOI Jaarplanning'!$O$7:$O$992,"Ja, later dit jaar"),""))</f>
        <v>2</v>
      </c>
      <c r="E60" s="2">
        <f>IF('4. Evaluatie dashboard'!D6="Allen",IF(B60&lt;&gt;"",COUNTIFS('3. MVOI Jaarplanning'!$B$7:$B$992,'5. Mastersheet'!B60,'3. MVOI Jaarplanning'!$D$7:$D$992,"*",'3. MVOI Jaarplanning'!$F$7:$F$992,"Nee, volgend jaar")+COUNTIFS('3. MVOI Jaarplanning'!$B$7:$B$992,'5. Mastersheet'!B60,'3. MVOI Jaarplanning'!$G$7:$G$992,"*",'3. MVOI Jaarplanning'!$I$7:$I$992,"Nee, volgend jaar")+COUNTIFS('3. MVOI Jaarplanning'!$B$7:$B$992,'5. Mastersheet'!B60,'3. MVOI Jaarplanning'!$J$7:$J$992,"*",'3. MVOI Jaarplanning'!$L$7:$L$992,"Nee, volgend jaar")+COUNTIFS('3. MVOI Jaarplanning'!$B$7:$B$992,'5. Mastersheet'!B60,'3. MVOI Jaarplanning'!$M$7:$M$992,"*",'3. MVOI Jaarplanning'!$O$7:$O$992,"Nee, volgend jaar"),""),IF(B60&lt;&gt;"",COUNTIFS('3. MVOI Jaarplanning'!$C$7:$C$992,'4. Evaluatie dashboard'!$D$2,'3. MVOI Jaarplanning'!$B$7:$B$992,'5. Mastersheet'!B60,'3. MVOI Jaarplanning'!$D$7:$D$992,"*",'3. MVOI Jaarplanning'!$F$7:$F$992,"Nee, volgend jaar")+COUNTIFS('3. MVOI Jaarplanning'!$C$7:$C$992,'4. Evaluatie dashboard'!$D$2,'3. MVOI Jaarplanning'!$B$7:$B$992,'5. Mastersheet'!B60,'3. MVOI Jaarplanning'!$G$7:$G$992,"*",'3. MVOI Jaarplanning'!$I$7:$I$992,"Nee, volgend jaar")+COUNTIFS('3. MVOI Jaarplanning'!$C$7:$C$992,'4. Evaluatie dashboard'!$D$2,'3. MVOI Jaarplanning'!$B$7:$B$992,'5. Mastersheet'!B60,'3. MVOI Jaarplanning'!$J$7:$J$992,"*",'3. MVOI Jaarplanning'!$L$7:$L$992,"Nee, volgend jaar")+COUNTIFS('3. MVOI Jaarplanning'!$C$7:$C$992,'4. Evaluatie dashboard'!$D$2,'3. MVOI Jaarplanning'!$B$7:$B$992,'5. Mastersheet'!B60,'3. MVOI Jaarplanning'!$M$7:$M$992,"*",'3. MVOI Jaarplanning'!$O$7:$O$992,"Nee, volgend jaar"),""))</f>
        <v>0</v>
      </c>
      <c r="F60" s="2">
        <f>IF('4. Evaluatie dashboard'!D6="Allen",IF(B60&lt;&gt;"",COUNTIFS('3. MVOI Jaarplanning'!$B$7:$B$992,'5. Mastersheet'!B60,'3. MVOI Jaarplanning'!$D$7:$D$992,"*",'3. MVOI Jaarplanning'!$F$7:$F$992,"Nee, helemaal niet")+COUNTIFS('3. MVOI Jaarplanning'!$B$7:$B$992,'5. Mastersheet'!B60,'3. MVOI Jaarplanning'!$G$7:$G$992,"*",'3. MVOI Jaarplanning'!$I$7:$I$992,"Nee, helemaal niet")+COUNTIFS('3. MVOI Jaarplanning'!$B$7:$B$992,'5. Mastersheet'!B60,'3. MVOI Jaarplanning'!$J$7:$J$992,"*",'3. MVOI Jaarplanning'!$L$7:$L$992,"Nee, helemaal niet")+COUNTIFS('3. MVOI Jaarplanning'!$B$7:$B$992,'5. Mastersheet'!B60,'3. MVOI Jaarplanning'!$M$7:$M$992,"*",'3. MVOI Jaarplanning'!$O$7:$O$992,"Nee, helemaal niet"),""),IF(B60&lt;&gt;"",COUNTIFS('3. MVOI Jaarplanning'!$C$7:$C$992,'4. Evaluatie dashboard'!$D$2,'3. MVOI Jaarplanning'!$B$7:$B$992,'5. Mastersheet'!B60,'3. MVOI Jaarplanning'!$D$7:$D$992,"*",'3. MVOI Jaarplanning'!$F$7:$F$992,"Nee, helemaal niet")+COUNTIFS('3. MVOI Jaarplanning'!$C$7:$C$992,'4. Evaluatie dashboard'!$D$2,'3. MVOI Jaarplanning'!$B$7:$B$992,'5. Mastersheet'!B60,'3. MVOI Jaarplanning'!$G$7:$G$992,"*",'3. MVOI Jaarplanning'!$I$7:$I$992,"Nee, helemaal niet")+COUNTIFS('3. MVOI Jaarplanning'!$C$7:$C$992,'4. Evaluatie dashboard'!$D$2,'3. MVOI Jaarplanning'!$B$7:$B$992,'5. Mastersheet'!B60,'3. MVOI Jaarplanning'!$J$7:$J$992,"*",'3. MVOI Jaarplanning'!$L$7:$L$992,"Nee, helemaal niet")+COUNTIFS('3. MVOI Jaarplanning'!$C$7:$C$992,'4. Evaluatie dashboard'!$D$2,'3. MVOI Jaarplanning'!$B$7:$B$992,'5. Mastersheet'!B60,'3. MVOI Jaarplanning'!$M$7:$M$992,"*",'3. MVOI Jaarplanning'!$O$7:$O$992,"Nee, helemaal niet"),""))</f>
        <v>1</v>
      </c>
      <c r="G60" s="2">
        <f t="shared" si="6"/>
        <v>4</v>
      </c>
      <c r="H60" s="3">
        <f t="shared" si="5"/>
        <v>0.75</v>
      </c>
      <c r="I60" s="45">
        <f t="shared" si="7"/>
        <v>1</v>
      </c>
    </row>
    <row r="61" spans="2:9" x14ac:dyDescent="0.2">
      <c r="B61" s="47" t="str">
        <v>Communicatie (intern en extern)</v>
      </c>
      <c r="C61" s="2">
        <f>IF('4. Evaluatie dashboard'!D7="Allen",IF(B61&lt;&gt;"",COUNTIFS('3. MVOI Jaarplanning'!$B$7:$B$992,'5. Mastersheet'!B61,'3. MVOI Jaarplanning'!$D$7:$D$992,"*",'3. MVOI Jaarplanning'!$F$7:$F$992,"Ja, op tijd")+COUNTIFS('3. MVOI Jaarplanning'!$B$7:$B$992,'5. Mastersheet'!B61,'3. MVOI Jaarplanning'!$G$7:$G$992,"*",'3. MVOI Jaarplanning'!$I$7:$I$992,"Ja, op tijd")+COUNTIFS('3. MVOI Jaarplanning'!$B$7:$B$992,'5. Mastersheet'!B61,'3. MVOI Jaarplanning'!$J$7:$J$992,"*",'3. MVOI Jaarplanning'!$L$7:$L$992,"Ja, op tijd")+COUNTIFS('3. MVOI Jaarplanning'!$B$7:$B$992,'5. Mastersheet'!B61,'3. MVOI Jaarplanning'!$M$7:$M$992,"*",'3. MVOI Jaarplanning'!$O$7:$O$992,"Ja, op tijd"),""),IF(B61&lt;&gt;"",COUNTIFS('3. MVOI Jaarplanning'!$C$7:$C$992,'4. Evaluatie dashboard'!$D$2,'3. MVOI Jaarplanning'!$B$7:$B$992,'5. Mastersheet'!B61,'3. MVOI Jaarplanning'!$D$7:$D$992,"*",'3. MVOI Jaarplanning'!$F$7:$F$992,"Ja, op tijd")+COUNTIFS('3. MVOI Jaarplanning'!$C$7:$C$992,'4. Evaluatie dashboard'!$D$2,'3. MVOI Jaarplanning'!$B$7:$B$992,'5. Mastersheet'!B61,'3. MVOI Jaarplanning'!$G$7:$G$992,"*",'3. MVOI Jaarplanning'!$I$7:$I$992,"Ja, op tijd")+COUNTIFS('3. MVOI Jaarplanning'!$C$7:$C$992,'4. Evaluatie dashboard'!$D$2,'3. MVOI Jaarplanning'!$B$7:$B$992,'5. Mastersheet'!B61,'3. MVOI Jaarplanning'!$J$7:$J$992,"*",'3. MVOI Jaarplanning'!$L$7:$L$992,"Ja, op tijd")+COUNTIFS('3. MVOI Jaarplanning'!$C$7:$C$992,'4. Evaluatie dashboard'!$D$2,'3. MVOI Jaarplanning'!$B$7:$B$992,'5. Mastersheet'!B61,'3. MVOI Jaarplanning'!$M$7:$M$992,"*",'3. MVOI Jaarplanning'!$O$7:$O$992,"Ja, op tijd"),""))</f>
        <v>1</v>
      </c>
      <c r="D61" s="2">
        <f>IF('4. Evaluatie dashboard'!D7="Allen",IF(B61&lt;&gt;"",COUNTIFS('3. MVOI Jaarplanning'!$B$7:$B$992,'5. Mastersheet'!B61,'3. MVOI Jaarplanning'!$D$7:$D$992,"*",'3. MVOI Jaarplanning'!$F$7:$F$992,"Ja, later dit jaar")+COUNTIFS('3. MVOI Jaarplanning'!$B$7:$B$992,'5. Mastersheet'!B61,'3. MVOI Jaarplanning'!$G$7:$G$992,"*",'3. MVOI Jaarplanning'!$I$7:$I$992,"Ja, later dit jaar")+COUNTIFS('3. MVOI Jaarplanning'!$B$7:$B$992,'5. Mastersheet'!B61,'3. MVOI Jaarplanning'!$J$7:$J$992,"*",'3. MVOI Jaarplanning'!$L$7:$L$992,"Ja, later dit jaar")+COUNTIFS('3. MVOI Jaarplanning'!$B$7:$B$992,'5. Mastersheet'!B61,'3. MVOI Jaarplanning'!$M$7:$M$992,"*",'3. MVOI Jaarplanning'!$O$7:$O$992,"Ja, later dit jaar"),""),IF(B61&lt;&gt;"",COUNTIFS('3. MVOI Jaarplanning'!$C$7:$C$992,'4. Evaluatie dashboard'!$D$2,'3. MVOI Jaarplanning'!$B$7:$B$992,'5. Mastersheet'!B61,'3. MVOI Jaarplanning'!$D$7:$D$992,"*",'3. MVOI Jaarplanning'!$F$7:$F$992,"Ja, later dit jaar")+COUNTIFS('3. MVOI Jaarplanning'!$C$7:$C$992,'4. Evaluatie dashboard'!$D$2,'3. MVOI Jaarplanning'!$B$7:$B$992,'5. Mastersheet'!B61,'3. MVOI Jaarplanning'!$G$7:$G$992,"*",'3. MVOI Jaarplanning'!$I$7:$I$992,"Ja, later dit jaar")+COUNTIFS('3. MVOI Jaarplanning'!$C$7:$C$992,'4. Evaluatie dashboard'!$D$2,'3. MVOI Jaarplanning'!$B$7:$B$992,'5. Mastersheet'!B61,'3. MVOI Jaarplanning'!$J$7:$J$992,"*",'3. MVOI Jaarplanning'!$L$7:$L$992,"Ja, later dit jaar")+COUNTIFS('3. MVOI Jaarplanning'!$C$7:$C$992,'4. Evaluatie dashboard'!$D$2,'3. MVOI Jaarplanning'!$B$7:$B$992,'5. Mastersheet'!B61,'3. MVOI Jaarplanning'!$M$7:$M$992,"*",'3. MVOI Jaarplanning'!$O$7:$O$992,"Ja, later dit jaar"),""))</f>
        <v>0</v>
      </c>
      <c r="E61" s="2">
        <f>IF('4. Evaluatie dashboard'!D7="Allen",IF(B61&lt;&gt;"",COUNTIFS('3. MVOI Jaarplanning'!$B$7:$B$992,'5. Mastersheet'!B61,'3. MVOI Jaarplanning'!$D$7:$D$992,"*",'3. MVOI Jaarplanning'!$F$7:$F$992,"Nee, volgend jaar")+COUNTIFS('3. MVOI Jaarplanning'!$B$7:$B$992,'5. Mastersheet'!B61,'3. MVOI Jaarplanning'!$G$7:$G$992,"*",'3. MVOI Jaarplanning'!$I$7:$I$992,"Nee, volgend jaar")+COUNTIFS('3. MVOI Jaarplanning'!$B$7:$B$992,'5. Mastersheet'!B61,'3. MVOI Jaarplanning'!$J$7:$J$992,"*",'3. MVOI Jaarplanning'!$L$7:$L$992,"Nee, volgend jaar")+COUNTIFS('3. MVOI Jaarplanning'!$B$7:$B$992,'5. Mastersheet'!B61,'3. MVOI Jaarplanning'!$M$7:$M$992,"*",'3. MVOI Jaarplanning'!$O$7:$O$992,"Nee, volgend jaar"),""),IF(B61&lt;&gt;"",COUNTIFS('3. MVOI Jaarplanning'!$C$7:$C$992,'4. Evaluatie dashboard'!$D$2,'3. MVOI Jaarplanning'!$B$7:$B$992,'5. Mastersheet'!B61,'3. MVOI Jaarplanning'!$D$7:$D$992,"*",'3. MVOI Jaarplanning'!$F$7:$F$992,"Nee, volgend jaar")+COUNTIFS('3. MVOI Jaarplanning'!$C$7:$C$992,'4. Evaluatie dashboard'!$D$2,'3. MVOI Jaarplanning'!$B$7:$B$992,'5. Mastersheet'!B61,'3. MVOI Jaarplanning'!$G$7:$G$992,"*",'3. MVOI Jaarplanning'!$I$7:$I$992,"Nee, volgend jaar")+COUNTIFS('3. MVOI Jaarplanning'!$C$7:$C$992,'4. Evaluatie dashboard'!$D$2,'3. MVOI Jaarplanning'!$B$7:$B$992,'5. Mastersheet'!B61,'3. MVOI Jaarplanning'!$J$7:$J$992,"*",'3. MVOI Jaarplanning'!$L$7:$L$992,"Nee, volgend jaar")+COUNTIFS('3. MVOI Jaarplanning'!$C$7:$C$992,'4. Evaluatie dashboard'!$D$2,'3. MVOI Jaarplanning'!$B$7:$B$992,'5. Mastersheet'!B61,'3. MVOI Jaarplanning'!$M$7:$M$992,"*",'3. MVOI Jaarplanning'!$O$7:$O$992,"Nee, volgend jaar"),""))</f>
        <v>0</v>
      </c>
      <c r="F61" s="2">
        <f>IF('4. Evaluatie dashboard'!D7="Allen",IF(B61&lt;&gt;"",COUNTIFS('3. MVOI Jaarplanning'!$B$7:$B$992,'5. Mastersheet'!B61,'3. MVOI Jaarplanning'!$D$7:$D$992,"*",'3. MVOI Jaarplanning'!$F$7:$F$992,"Nee, helemaal niet")+COUNTIFS('3. MVOI Jaarplanning'!$B$7:$B$992,'5. Mastersheet'!B61,'3. MVOI Jaarplanning'!$G$7:$G$992,"*",'3. MVOI Jaarplanning'!$I$7:$I$992,"Nee, helemaal niet")+COUNTIFS('3. MVOI Jaarplanning'!$B$7:$B$992,'5. Mastersheet'!B61,'3. MVOI Jaarplanning'!$J$7:$J$992,"*",'3. MVOI Jaarplanning'!$L$7:$L$992,"Nee, helemaal niet")+COUNTIFS('3. MVOI Jaarplanning'!$B$7:$B$992,'5. Mastersheet'!B61,'3. MVOI Jaarplanning'!$M$7:$M$992,"*",'3. MVOI Jaarplanning'!$O$7:$O$992,"Nee, helemaal niet"),""),IF(B61&lt;&gt;"",COUNTIFS('3. MVOI Jaarplanning'!$C$7:$C$992,'4. Evaluatie dashboard'!$D$2,'3. MVOI Jaarplanning'!$B$7:$B$992,'5. Mastersheet'!B61,'3. MVOI Jaarplanning'!$D$7:$D$992,"*",'3. MVOI Jaarplanning'!$F$7:$F$992,"Nee, helemaal niet")+COUNTIFS('3. MVOI Jaarplanning'!$C$7:$C$992,'4. Evaluatie dashboard'!$D$2,'3. MVOI Jaarplanning'!$B$7:$B$992,'5. Mastersheet'!B61,'3. MVOI Jaarplanning'!$G$7:$G$992,"*",'3. MVOI Jaarplanning'!$I$7:$I$992,"Nee, helemaal niet")+COUNTIFS('3. MVOI Jaarplanning'!$C$7:$C$992,'4. Evaluatie dashboard'!$D$2,'3. MVOI Jaarplanning'!$B$7:$B$992,'5. Mastersheet'!B61,'3. MVOI Jaarplanning'!$J$7:$J$992,"*",'3. MVOI Jaarplanning'!$L$7:$L$992,"Nee, helemaal niet")+COUNTIFS('3. MVOI Jaarplanning'!$C$7:$C$992,'4. Evaluatie dashboard'!$D$2,'3. MVOI Jaarplanning'!$B$7:$B$992,'5. Mastersheet'!B61,'3. MVOI Jaarplanning'!$M$7:$M$992,"*",'3. MVOI Jaarplanning'!$O$7:$O$992,"Nee, helemaal niet"),""))</f>
        <v>3</v>
      </c>
      <c r="G61" s="2">
        <f t="shared" si="6"/>
        <v>4</v>
      </c>
      <c r="H61" s="3">
        <f t="shared" si="5"/>
        <v>0.25</v>
      </c>
      <c r="I61" s="45">
        <f t="shared" si="7"/>
        <v>1</v>
      </c>
    </row>
    <row r="62" spans="2:9" x14ac:dyDescent="0.2">
      <c r="B62" s="47"/>
      <c r="C62" s="2" t="str">
        <f>IF('4. Evaluatie dashboard'!$D$2="Allen",IF(B62&lt;&gt;"",COUNTIFS('3. MVOI Jaarplanning'!$B$7:$B$992,'5. Mastersheet'!B62,'3. MVOI Jaarplanning'!$D$7:$D$992,"*",'3. MVOI Jaarplanning'!$F$7:$F$992,"Ja")+COUNTIFS('3. MVOI Jaarplanning'!$B$7:$B$992,'5. Mastersheet'!B62,'3. MVOI Jaarplanning'!$G$7:$G$992,"*",'3. MVOI Jaarplanning'!$I$7:$I$992,"Ja")+COUNTIFS('3. MVOI Jaarplanning'!$B$7:$B$992,'5. Mastersheet'!B62,'3. MVOI Jaarplanning'!$J$7:$J$992,"*",'3. MVOI Jaarplanning'!$L$7:$L$992,"Ja")+COUNTIFS('3. MVOI Jaarplanning'!$B$7:$B$992,'5. Mastersheet'!B62,'3. MVOI Jaarplanning'!$M$7:$M$992,"*",'3. MVOI Jaarplanning'!$O$7:$O$992,"Ja"),""),IF(B62&lt;&gt;"",COUNTIFS('3. MVOI Jaarplanning'!$C$7:$C$992,'4. Evaluatie dashboard'!$D$2,'3. MVOI Jaarplanning'!$B$7:$B$992,'5. Mastersheet'!B62,'3. MVOI Jaarplanning'!$D$7:$D$992,"*",'3. MVOI Jaarplanning'!$F$7:$F$992,"Ja")+COUNTIFS('3. MVOI Jaarplanning'!$C$7:$C$992,'4. Evaluatie dashboard'!$D$2,'3. MVOI Jaarplanning'!$B$7:$B$992,'5. Mastersheet'!B62,'3. MVOI Jaarplanning'!$G$7:$G$992,"*",'3. MVOI Jaarplanning'!$I$7:$I$992,"Ja")+COUNTIFS('3. MVOI Jaarplanning'!$C$7:$C$992,'4. Evaluatie dashboard'!$D$2,'3. MVOI Jaarplanning'!$B$7:$B$992,'5. Mastersheet'!B62,'3. MVOI Jaarplanning'!$J$7:$J$992,"*",'3. MVOI Jaarplanning'!$L$7:$L$992,"Ja")+COUNTIFS('3. MVOI Jaarplanning'!$C$7:$C$992,'4. Evaluatie dashboard'!$D$2,'3. MVOI Jaarplanning'!$B$7:$B$992,'5. Mastersheet'!B62,'3. MVOI Jaarplanning'!$M$7:$M$992,"*",'3. MVOI Jaarplanning'!$O$7:$O$992,"Ja"),""))</f>
        <v/>
      </c>
      <c r="D62" s="2" t="str">
        <f>IF('4. Evaluatie dashboard'!$D$2="Allen",IF(C62&lt;&gt;"",COUNTIFS('3. MVOI Jaarplanning'!$B$7:$B$992,'5. Mastersheet'!C62,'3. MVOI Jaarplanning'!$D$7:$D$992,"*",'3. MVOI Jaarplanning'!$F$7:$F$992,"Ja")+COUNTIFS('3. MVOI Jaarplanning'!$B$7:$B$992,'5. Mastersheet'!C62,'3. MVOI Jaarplanning'!$G$7:$G$992,"*",'3. MVOI Jaarplanning'!$I$7:$I$992,"Ja")+COUNTIFS('3. MVOI Jaarplanning'!$B$7:$B$992,'5. Mastersheet'!C62,'3. MVOI Jaarplanning'!$J$7:$J$992,"*",'3. MVOI Jaarplanning'!$L$7:$L$992,"Ja")+COUNTIFS('3. MVOI Jaarplanning'!$B$7:$B$992,'5. Mastersheet'!C62,'3. MVOI Jaarplanning'!$M$7:$M$992,"*",'3. MVOI Jaarplanning'!$O$7:$O$992,"Ja"),""),IF(C62&lt;&gt;"",COUNTIFS('3. MVOI Jaarplanning'!$C$7:$C$992,'4. Evaluatie dashboard'!$D$2,'3. MVOI Jaarplanning'!$B$7:$B$992,'5. Mastersheet'!C62,'3. MVOI Jaarplanning'!$D$7:$D$992,"*",'3. MVOI Jaarplanning'!$F$7:$F$992,"Ja")+COUNTIFS('3. MVOI Jaarplanning'!$C$7:$C$992,'4. Evaluatie dashboard'!$D$2,'3. MVOI Jaarplanning'!$B$7:$B$992,'5. Mastersheet'!C62,'3. MVOI Jaarplanning'!$G$7:$G$992,"*",'3. MVOI Jaarplanning'!$I$7:$I$992,"Ja")+COUNTIFS('3. MVOI Jaarplanning'!$C$7:$C$992,'4. Evaluatie dashboard'!$D$2,'3. MVOI Jaarplanning'!$B$7:$B$992,'5. Mastersheet'!C62,'3. MVOI Jaarplanning'!$J$7:$J$992,"*",'3. MVOI Jaarplanning'!$L$7:$L$992,"Ja")+COUNTIFS('3. MVOI Jaarplanning'!$C$7:$C$992,'4. Evaluatie dashboard'!$D$2,'3. MVOI Jaarplanning'!$B$7:$B$992,'5. Mastersheet'!C62,'3. MVOI Jaarplanning'!$M$7:$M$992,"*",'3. MVOI Jaarplanning'!$O$7:$O$992,"Ja"),""))</f>
        <v/>
      </c>
      <c r="E62" s="2"/>
      <c r="F62" s="2"/>
      <c r="G62" s="2" t="str">
        <f t="shared" ref="G62:G68" si="8">IF(B62&lt;&gt;"",D62+C62,"")</f>
        <v/>
      </c>
      <c r="H62" s="3" t="str">
        <f t="shared" ref="H62:H68" si="9">IFERROR(IF(B62&lt;&gt;"",C62/G62,""),"")</f>
        <v/>
      </c>
      <c r="I62" s="45" t="str">
        <f t="shared" si="7"/>
        <v/>
      </c>
    </row>
    <row r="63" spans="2:9" x14ac:dyDescent="0.2">
      <c r="B63" s="47"/>
      <c r="C63" s="2" t="str">
        <f>IF('4. Evaluatie dashboard'!$D$2="Allen",IF(B63&lt;&gt;"",COUNTIFS('3. MVOI Jaarplanning'!$B$7:$B$992,'5. Mastersheet'!B63,'3. MVOI Jaarplanning'!$D$7:$D$992,"*",'3. MVOI Jaarplanning'!$F$7:$F$992,"Ja")+COUNTIFS('3. MVOI Jaarplanning'!$B$7:$B$992,'5. Mastersheet'!B63,'3. MVOI Jaarplanning'!$G$7:$G$992,"*",'3. MVOI Jaarplanning'!$I$7:$I$992,"Ja")+COUNTIFS('3. MVOI Jaarplanning'!$B$7:$B$992,'5. Mastersheet'!B63,'3. MVOI Jaarplanning'!$J$7:$J$992,"*",'3. MVOI Jaarplanning'!$L$7:$L$992,"Ja")+COUNTIFS('3. MVOI Jaarplanning'!$B$7:$B$992,'5. Mastersheet'!B63,'3. MVOI Jaarplanning'!$M$7:$M$992,"*",'3. MVOI Jaarplanning'!$O$7:$O$992,"Ja"),""),IF(B63&lt;&gt;"",COUNTIFS('3. MVOI Jaarplanning'!$C$7:$C$992,'4. Evaluatie dashboard'!$D$2,'3. MVOI Jaarplanning'!$B$7:$B$992,'5. Mastersheet'!B63,'3. MVOI Jaarplanning'!$D$7:$D$992,"*",'3. MVOI Jaarplanning'!$F$7:$F$992,"Ja")+COUNTIFS('3. MVOI Jaarplanning'!$C$7:$C$992,'4. Evaluatie dashboard'!$D$2,'3. MVOI Jaarplanning'!$B$7:$B$992,'5. Mastersheet'!B63,'3. MVOI Jaarplanning'!$G$7:$G$992,"*",'3. MVOI Jaarplanning'!$I$7:$I$992,"Ja")+COUNTIFS('3. MVOI Jaarplanning'!$C$7:$C$992,'4. Evaluatie dashboard'!$D$2,'3. MVOI Jaarplanning'!$B$7:$B$992,'5. Mastersheet'!B63,'3. MVOI Jaarplanning'!$J$7:$J$992,"*",'3. MVOI Jaarplanning'!$L$7:$L$992,"Ja")+COUNTIFS('3. MVOI Jaarplanning'!$C$7:$C$992,'4. Evaluatie dashboard'!$D$2,'3. MVOI Jaarplanning'!$B$7:$B$992,'5. Mastersheet'!B63,'3. MVOI Jaarplanning'!$M$7:$M$992,"*",'3. MVOI Jaarplanning'!$O$7:$O$992,"Ja"),""))</f>
        <v/>
      </c>
      <c r="D63" s="2" t="str">
        <f>IF('4. Evaluatie dashboard'!$D$2="Allen",IF(C63&lt;&gt;"",COUNTIFS('3. MVOI Jaarplanning'!$B$7:$B$992,'5. Mastersheet'!C63,'3. MVOI Jaarplanning'!$D$7:$D$992,"*",'3. MVOI Jaarplanning'!$F$7:$F$992,"Ja")+COUNTIFS('3. MVOI Jaarplanning'!$B$7:$B$992,'5. Mastersheet'!C63,'3. MVOI Jaarplanning'!$G$7:$G$992,"*",'3. MVOI Jaarplanning'!$I$7:$I$992,"Ja")+COUNTIFS('3. MVOI Jaarplanning'!$B$7:$B$992,'5. Mastersheet'!C63,'3. MVOI Jaarplanning'!$J$7:$J$992,"*",'3. MVOI Jaarplanning'!$L$7:$L$992,"Ja")+COUNTIFS('3. MVOI Jaarplanning'!$B$7:$B$992,'5. Mastersheet'!C63,'3. MVOI Jaarplanning'!$M$7:$M$992,"*",'3. MVOI Jaarplanning'!$O$7:$O$992,"Ja"),""),IF(C63&lt;&gt;"",COUNTIFS('3. MVOI Jaarplanning'!$C$7:$C$992,'4. Evaluatie dashboard'!$D$2,'3. MVOI Jaarplanning'!$B$7:$B$992,'5. Mastersheet'!C63,'3. MVOI Jaarplanning'!$D$7:$D$992,"*",'3. MVOI Jaarplanning'!$F$7:$F$992,"Ja")+COUNTIFS('3. MVOI Jaarplanning'!$C$7:$C$992,'4. Evaluatie dashboard'!$D$2,'3. MVOI Jaarplanning'!$B$7:$B$992,'5. Mastersheet'!C63,'3. MVOI Jaarplanning'!$G$7:$G$992,"*",'3. MVOI Jaarplanning'!$I$7:$I$992,"Ja")+COUNTIFS('3. MVOI Jaarplanning'!$C$7:$C$992,'4. Evaluatie dashboard'!$D$2,'3. MVOI Jaarplanning'!$B$7:$B$992,'5. Mastersheet'!C63,'3. MVOI Jaarplanning'!$J$7:$J$992,"*",'3. MVOI Jaarplanning'!$L$7:$L$992,"Ja")+COUNTIFS('3. MVOI Jaarplanning'!$C$7:$C$992,'4. Evaluatie dashboard'!$D$2,'3. MVOI Jaarplanning'!$B$7:$B$992,'5. Mastersheet'!C63,'3. MVOI Jaarplanning'!$M$7:$M$992,"*",'3. MVOI Jaarplanning'!$O$7:$O$992,"Ja"),""))</f>
        <v/>
      </c>
      <c r="E63" s="2"/>
      <c r="F63" s="2"/>
      <c r="G63" s="2" t="str">
        <f t="shared" si="8"/>
        <v/>
      </c>
      <c r="H63" s="3" t="str">
        <f t="shared" si="9"/>
        <v/>
      </c>
      <c r="I63" s="45" t="str">
        <f t="shared" si="7"/>
        <v/>
      </c>
    </row>
    <row r="64" spans="2:9" x14ac:dyDescent="0.2">
      <c r="B64" s="47"/>
      <c r="C64" s="2" t="str">
        <f>IF('4. Evaluatie dashboard'!D31="Allen",IF(B64&lt;&gt;"",COUNTIFS('3. MVOI Jaarplanning'!$B$7:$B$992,'5. Mastersheet'!B64,'3. MVOI Jaarplanning'!$D$7:$D$992,"*",'3. MVOI Jaarplanning'!$F$7:$F$992,"Ja")+COUNTIFS('3. MVOI Jaarplanning'!$B$7:$B$992,'5. Mastersheet'!B64,'3. MVOI Jaarplanning'!$G$7:$G$992,"*",'3. MVOI Jaarplanning'!$I$7:$I$992,"Ja")+COUNTIFS('3. MVOI Jaarplanning'!$B$7:$B$992,'5. Mastersheet'!B64,'3. MVOI Jaarplanning'!$J$7:$J$992,"*",'3. MVOI Jaarplanning'!$L$7:$L$992,"Ja")+COUNTIFS('3. MVOI Jaarplanning'!$B$7:$B$992,'5. Mastersheet'!B64,'3. MVOI Jaarplanning'!$M$7:$M$992,"*",'3. MVOI Jaarplanning'!$O$7:$O$992,"Ja"),""),IF(B64&lt;&gt;"",COUNTIFS('3. MVOI Jaarplanning'!$C$7:$C$992,'4. Evaluatie dashboard'!$D$2,'3. MVOI Jaarplanning'!$B$7:$B$992,'5. Mastersheet'!B64,'3. MVOI Jaarplanning'!$D$7:$D$992,"*",'3. MVOI Jaarplanning'!$F$7:$F$992,"Ja")+COUNTIFS('3. MVOI Jaarplanning'!$C$7:$C$992,'4. Evaluatie dashboard'!$D$2,'3. MVOI Jaarplanning'!$B$7:$B$992,'5. Mastersheet'!B64,'3. MVOI Jaarplanning'!$G$7:$G$992,"*",'3. MVOI Jaarplanning'!$I$7:$I$992,"Ja")+COUNTIFS('3. MVOI Jaarplanning'!$C$7:$C$992,'4. Evaluatie dashboard'!$D$2,'3. MVOI Jaarplanning'!$B$7:$B$992,'5. Mastersheet'!B64,'3. MVOI Jaarplanning'!$J$7:$J$992,"*",'3. MVOI Jaarplanning'!$L$7:$L$992,"Ja")+COUNTIFS('3. MVOI Jaarplanning'!$C$7:$C$992,'4. Evaluatie dashboard'!$D$2,'3. MVOI Jaarplanning'!$B$7:$B$992,'5. Mastersheet'!B64,'3. MVOI Jaarplanning'!$M$7:$M$992,"*",'3. MVOI Jaarplanning'!$O$7:$O$992,"Ja"),""))</f>
        <v/>
      </c>
      <c r="D64" s="2" t="str">
        <f>IF('4. Evaluatie dashboard'!D31="Allen",IF(B64&lt;&gt;"",COUNTIFS('3. MVOI Jaarplanning'!$B$7:$B$992,'5. Mastersheet'!B64,'3. MVOI Jaarplanning'!$D$7:$D$992,"*",'3. MVOI Jaarplanning'!$F$7:$F$992,"Nee")+COUNTIFS('3. MVOI Jaarplanning'!$B$7:$B$992,'5. Mastersheet'!B64,'3. MVOI Jaarplanning'!$G$7:$G$992,"*",'3. MVOI Jaarplanning'!$I$7:$I$992,"Nee")+COUNTIFS('3. MVOI Jaarplanning'!$B$7:$B$992,'5. Mastersheet'!B64,'3. MVOI Jaarplanning'!$J$7:$J$992,"*",'3. MVOI Jaarplanning'!$L$7:$L$992,"Nee")+COUNTIFS('3. MVOI Jaarplanning'!$B$7:$B$992,'5. Mastersheet'!B64,'3. MVOI Jaarplanning'!$M$7:$M$992,"*",'3. MVOI Jaarplanning'!$O$7:$O$992,"Nee"),""),IF(B64&lt;&gt;"",COUNTIFS('3. MVOI Jaarplanning'!$C$7:$C$992,'4. Evaluatie dashboard'!$D$2,'3. MVOI Jaarplanning'!$B$7:$B$992,'5. Mastersheet'!B64,'3. MVOI Jaarplanning'!$D$7:$D$992,"*",'3. MVOI Jaarplanning'!$F$7:$F$992,"Nee")+COUNTIFS('3. MVOI Jaarplanning'!$C$7:$C$992,'4. Evaluatie dashboard'!$D$2,'3. MVOI Jaarplanning'!$B$7:$B$992,'5. Mastersheet'!B64,'3. MVOI Jaarplanning'!$G$7:$G$992,"*",'3. MVOI Jaarplanning'!$I$7:$I$992,"Nee")+COUNTIFS('3. MVOI Jaarplanning'!$C$7:$C$992,'4. Evaluatie dashboard'!$D$2,'3. MVOI Jaarplanning'!$B$7:$B$992,'5. Mastersheet'!B64,'3. MVOI Jaarplanning'!$J$7:$J$992,"*",'3. MVOI Jaarplanning'!$L$7:$L$992,"Nee")+COUNTIFS('3. MVOI Jaarplanning'!$C$7:$C$992,'4. Evaluatie dashboard'!$D$2,'3. MVOI Jaarplanning'!$B$7:$B$992,'5. Mastersheet'!B64,'3. MVOI Jaarplanning'!$M$7:$M$992,"*",'3. MVOI Jaarplanning'!$O$7:$O$992,"Nee"),""))</f>
        <v/>
      </c>
      <c r="E64" s="2"/>
      <c r="F64" s="2"/>
      <c r="G64" s="2" t="str">
        <f t="shared" si="8"/>
        <v/>
      </c>
      <c r="H64" s="3" t="str">
        <f t="shared" si="9"/>
        <v/>
      </c>
      <c r="I64" s="45" t="str">
        <f t="shared" si="7"/>
        <v/>
      </c>
    </row>
    <row r="65" spans="2:9" x14ac:dyDescent="0.2">
      <c r="B65" s="47"/>
      <c r="C65" s="2" t="str">
        <f>IF('4. Evaluatie dashboard'!D32="Allen",IF(B65&lt;&gt;"",COUNTIFS('3. MVOI Jaarplanning'!$B$7:$B$992,'5. Mastersheet'!B65,'3. MVOI Jaarplanning'!$D$7:$D$992,"*",'3. MVOI Jaarplanning'!$F$7:$F$992,"Ja")+COUNTIFS('3. MVOI Jaarplanning'!$B$7:$B$992,'5. Mastersheet'!B65,'3. MVOI Jaarplanning'!$G$7:$G$992,"*",'3. MVOI Jaarplanning'!$I$7:$I$992,"Ja")+COUNTIFS('3. MVOI Jaarplanning'!$B$7:$B$992,'5. Mastersheet'!B65,'3. MVOI Jaarplanning'!$J$7:$J$992,"*",'3. MVOI Jaarplanning'!$L$7:$L$992,"Ja")+COUNTIFS('3. MVOI Jaarplanning'!$B$7:$B$992,'5. Mastersheet'!B65,'3. MVOI Jaarplanning'!$M$7:$M$992,"*",'3. MVOI Jaarplanning'!$O$7:$O$992,"Ja"),""),IF(B65&lt;&gt;"",COUNTIFS('3. MVOI Jaarplanning'!$C$7:$C$992,'4. Evaluatie dashboard'!$D$2,'3. MVOI Jaarplanning'!$B$7:$B$992,'5. Mastersheet'!B65,'3. MVOI Jaarplanning'!$D$7:$D$992,"*",'3. MVOI Jaarplanning'!$F$7:$F$992,"Ja")+COUNTIFS('3. MVOI Jaarplanning'!$C$7:$C$992,'4. Evaluatie dashboard'!$D$2,'3. MVOI Jaarplanning'!$B$7:$B$992,'5. Mastersheet'!B65,'3. MVOI Jaarplanning'!$G$7:$G$992,"*",'3. MVOI Jaarplanning'!$I$7:$I$992,"Ja")+COUNTIFS('3. MVOI Jaarplanning'!$C$7:$C$992,'4. Evaluatie dashboard'!$D$2,'3. MVOI Jaarplanning'!$B$7:$B$992,'5. Mastersheet'!B65,'3. MVOI Jaarplanning'!$J$7:$J$992,"*",'3. MVOI Jaarplanning'!$L$7:$L$992,"Ja")+COUNTIFS('3. MVOI Jaarplanning'!$C$7:$C$992,'4. Evaluatie dashboard'!$D$2,'3. MVOI Jaarplanning'!$B$7:$B$992,'5. Mastersheet'!B65,'3. MVOI Jaarplanning'!$M$7:$M$992,"*",'3. MVOI Jaarplanning'!$O$7:$O$992,"Ja"),""))</f>
        <v/>
      </c>
      <c r="D65" s="2" t="str">
        <f>IF('4. Evaluatie dashboard'!D32="Allen",IF(B65&lt;&gt;"",COUNTIFS('3. MVOI Jaarplanning'!$B$7:$B$992,'5. Mastersheet'!B65,'3. MVOI Jaarplanning'!$D$7:$D$992,"*",'3. MVOI Jaarplanning'!$F$7:$F$992,"Nee")+COUNTIFS('3. MVOI Jaarplanning'!$B$7:$B$992,'5. Mastersheet'!B65,'3. MVOI Jaarplanning'!$G$7:$G$992,"*",'3. MVOI Jaarplanning'!$I$7:$I$992,"Nee")+COUNTIFS('3. MVOI Jaarplanning'!$B$7:$B$992,'5. Mastersheet'!B65,'3. MVOI Jaarplanning'!$J$7:$J$992,"*",'3. MVOI Jaarplanning'!$L$7:$L$992,"Nee")+COUNTIFS('3. MVOI Jaarplanning'!$B$7:$B$992,'5. Mastersheet'!B65,'3. MVOI Jaarplanning'!$M$7:$M$992,"*",'3. MVOI Jaarplanning'!$O$7:$O$992,"Nee"),""),IF(B65&lt;&gt;"",COUNTIFS('3. MVOI Jaarplanning'!$C$7:$C$992,'4. Evaluatie dashboard'!$D$2,'3. MVOI Jaarplanning'!$B$7:$B$992,'5. Mastersheet'!B65,'3. MVOI Jaarplanning'!$D$7:$D$992,"*",'3. MVOI Jaarplanning'!$F$7:$F$992,"Nee")+COUNTIFS('3. MVOI Jaarplanning'!$C$7:$C$992,'4. Evaluatie dashboard'!$D$2,'3. MVOI Jaarplanning'!$B$7:$B$992,'5. Mastersheet'!B65,'3. MVOI Jaarplanning'!$G$7:$G$992,"*",'3. MVOI Jaarplanning'!$I$7:$I$992,"Nee")+COUNTIFS('3. MVOI Jaarplanning'!$C$7:$C$992,'4. Evaluatie dashboard'!$D$2,'3. MVOI Jaarplanning'!$B$7:$B$992,'5. Mastersheet'!B65,'3. MVOI Jaarplanning'!$J$7:$J$992,"*",'3. MVOI Jaarplanning'!$L$7:$L$992,"Nee")+COUNTIFS('3. MVOI Jaarplanning'!$C$7:$C$992,'4. Evaluatie dashboard'!$D$2,'3. MVOI Jaarplanning'!$B$7:$B$992,'5. Mastersheet'!B65,'3. MVOI Jaarplanning'!$M$7:$M$992,"*",'3. MVOI Jaarplanning'!$O$7:$O$992,"Nee"),""))</f>
        <v/>
      </c>
      <c r="E65" s="2"/>
      <c r="F65" s="2"/>
      <c r="G65" s="2" t="str">
        <f t="shared" si="8"/>
        <v/>
      </c>
      <c r="H65" s="3" t="str">
        <f t="shared" si="9"/>
        <v/>
      </c>
      <c r="I65" s="45" t="str">
        <f t="shared" si="7"/>
        <v/>
      </c>
    </row>
    <row r="66" spans="2:9" x14ac:dyDescent="0.2">
      <c r="B66" s="47"/>
      <c r="C66" s="2" t="str">
        <f>IF('4. Evaluatie dashboard'!D69="Allen",IF(B66&lt;&gt;"",COUNTIFS('3. MVOI Jaarplanning'!$B$7:$B$992,'5. Mastersheet'!B66,'3. MVOI Jaarplanning'!$D$7:$D$992,"*",'3. MVOI Jaarplanning'!$F$7:$F$992,"Ja")+COUNTIFS('3. MVOI Jaarplanning'!$B$7:$B$992,'5. Mastersheet'!B66,'3. MVOI Jaarplanning'!$G$7:$G$992,"*",'3. MVOI Jaarplanning'!$I$7:$I$992,"Ja")+COUNTIFS('3. MVOI Jaarplanning'!$B$7:$B$992,'5. Mastersheet'!B66,'3. MVOI Jaarplanning'!$J$7:$J$992,"*",'3. MVOI Jaarplanning'!$L$7:$L$992,"Ja")+COUNTIFS('3. MVOI Jaarplanning'!$B$7:$B$992,'5. Mastersheet'!B66,'3. MVOI Jaarplanning'!$M$7:$M$992,"*",'3. MVOI Jaarplanning'!$O$7:$O$992,"Ja"),""),IF(B66&lt;&gt;"",COUNTIFS('3. MVOI Jaarplanning'!$C$7:$C$992,'4. Evaluatie dashboard'!$D$2,'3. MVOI Jaarplanning'!$B$7:$B$992,'5. Mastersheet'!B66,'3. MVOI Jaarplanning'!$D$7:$D$992,"*",'3. MVOI Jaarplanning'!$F$7:$F$992,"Ja")+COUNTIFS('3. MVOI Jaarplanning'!$C$7:$C$992,'4. Evaluatie dashboard'!$D$2,'3. MVOI Jaarplanning'!$B$7:$B$992,'5. Mastersheet'!B66,'3. MVOI Jaarplanning'!$G$7:$G$992,"*",'3. MVOI Jaarplanning'!$I$7:$I$992,"Ja")+COUNTIFS('3. MVOI Jaarplanning'!$C$7:$C$992,'4. Evaluatie dashboard'!$D$2,'3. MVOI Jaarplanning'!$B$7:$B$992,'5. Mastersheet'!B66,'3. MVOI Jaarplanning'!$J$7:$J$992,"*",'3. MVOI Jaarplanning'!$L$7:$L$992,"Ja")+COUNTIFS('3. MVOI Jaarplanning'!$C$7:$C$992,'4. Evaluatie dashboard'!$D$2,'3. MVOI Jaarplanning'!$B$7:$B$992,'5. Mastersheet'!B66,'3. MVOI Jaarplanning'!$M$7:$M$992,"*",'3. MVOI Jaarplanning'!$O$7:$O$992,"Ja"),""))</f>
        <v/>
      </c>
      <c r="D66" s="2" t="str">
        <f>IF('4. Evaluatie dashboard'!D69="Allen",IF(B66&lt;&gt;"",COUNTIFS('3. MVOI Jaarplanning'!$B$7:$B$992,'5. Mastersheet'!B66,'3. MVOI Jaarplanning'!$D$7:$D$992,"*",'3. MVOI Jaarplanning'!$F$7:$F$992,"Nee")+COUNTIFS('3. MVOI Jaarplanning'!$B$7:$B$992,'5. Mastersheet'!B66,'3. MVOI Jaarplanning'!$G$7:$G$992,"*",'3. MVOI Jaarplanning'!$I$7:$I$992,"Nee")+COUNTIFS('3. MVOI Jaarplanning'!$B$7:$B$992,'5. Mastersheet'!B66,'3. MVOI Jaarplanning'!$J$7:$J$992,"*",'3. MVOI Jaarplanning'!$L$7:$L$992,"Nee")+COUNTIFS('3. MVOI Jaarplanning'!$B$7:$B$992,'5. Mastersheet'!B66,'3. MVOI Jaarplanning'!$M$7:$M$992,"*",'3. MVOI Jaarplanning'!$O$7:$O$992,"Nee"),""),IF(B66&lt;&gt;"",COUNTIFS('3. MVOI Jaarplanning'!$C$7:$C$992,'4. Evaluatie dashboard'!$D$2,'3. MVOI Jaarplanning'!$B$7:$B$992,'5. Mastersheet'!B66,'3. MVOI Jaarplanning'!$D$7:$D$992,"*",'3. MVOI Jaarplanning'!$F$7:$F$992,"Nee")+COUNTIFS('3. MVOI Jaarplanning'!$C$7:$C$992,'4. Evaluatie dashboard'!$D$2,'3. MVOI Jaarplanning'!$B$7:$B$992,'5. Mastersheet'!B66,'3. MVOI Jaarplanning'!$G$7:$G$992,"*",'3. MVOI Jaarplanning'!$I$7:$I$992,"Nee")+COUNTIFS('3. MVOI Jaarplanning'!$C$7:$C$992,'4. Evaluatie dashboard'!$D$2,'3. MVOI Jaarplanning'!$B$7:$B$992,'5. Mastersheet'!B66,'3. MVOI Jaarplanning'!$J$7:$J$992,"*",'3. MVOI Jaarplanning'!$L$7:$L$992,"Nee")+COUNTIFS('3. MVOI Jaarplanning'!$C$7:$C$992,'4. Evaluatie dashboard'!$D$2,'3. MVOI Jaarplanning'!$B$7:$B$992,'5. Mastersheet'!B66,'3. MVOI Jaarplanning'!$M$7:$M$992,"*",'3. MVOI Jaarplanning'!$O$7:$O$992,"Nee"),""))</f>
        <v/>
      </c>
      <c r="E66" s="2"/>
      <c r="F66" s="2"/>
      <c r="G66" s="2" t="str">
        <f t="shared" si="8"/>
        <v/>
      </c>
      <c r="H66" s="3" t="str">
        <f t="shared" si="9"/>
        <v/>
      </c>
      <c r="I66" s="45" t="str">
        <f t="shared" si="7"/>
        <v/>
      </c>
    </row>
    <row r="67" spans="2:9" x14ac:dyDescent="0.2">
      <c r="B67" s="47"/>
      <c r="C67" s="2" t="str">
        <f>IF('4. Evaluatie dashboard'!D70="Allen",IF(B67&lt;&gt;"",COUNTIFS('3. MVOI Jaarplanning'!$B$7:$B$992,'5. Mastersheet'!B67,'3. MVOI Jaarplanning'!$D$7:$D$992,"*",'3. MVOI Jaarplanning'!$F$7:$F$992,"Ja")+COUNTIFS('3. MVOI Jaarplanning'!$B$7:$B$992,'5. Mastersheet'!B67,'3. MVOI Jaarplanning'!$G$7:$G$992,"*",'3. MVOI Jaarplanning'!$I$7:$I$992,"Ja")+COUNTIFS('3. MVOI Jaarplanning'!$B$7:$B$992,'5. Mastersheet'!B67,'3. MVOI Jaarplanning'!$J$7:$J$992,"*",'3. MVOI Jaarplanning'!$L$7:$L$992,"Ja")+COUNTIFS('3. MVOI Jaarplanning'!$B$7:$B$992,'5. Mastersheet'!B67,'3. MVOI Jaarplanning'!$M$7:$M$992,"*",'3. MVOI Jaarplanning'!$O$7:$O$992,"Ja"),""),IF(B67&lt;&gt;"",COUNTIFS('3. MVOI Jaarplanning'!$C$7:$C$992,'4. Evaluatie dashboard'!$D$2,'3. MVOI Jaarplanning'!$B$7:$B$992,'5. Mastersheet'!B67,'3. MVOI Jaarplanning'!$D$7:$D$992,"*",'3. MVOI Jaarplanning'!$F$7:$F$992,"Ja")+COUNTIFS('3. MVOI Jaarplanning'!$C$7:$C$992,'4. Evaluatie dashboard'!$D$2,'3. MVOI Jaarplanning'!$B$7:$B$992,'5. Mastersheet'!B67,'3. MVOI Jaarplanning'!$G$7:$G$992,"*",'3. MVOI Jaarplanning'!$I$7:$I$992,"Ja")+COUNTIFS('3. MVOI Jaarplanning'!$C$7:$C$992,'4. Evaluatie dashboard'!$D$2,'3. MVOI Jaarplanning'!$B$7:$B$992,'5. Mastersheet'!B67,'3. MVOI Jaarplanning'!$J$7:$J$992,"*",'3. MVOI Jaarplanning'!$L$7:$L$992,"Ja")+COUNTIFS('3. MVOI Jaarplanning'!$C$7:$C$992,'4. Evaluatie dashboard'!$D$2,'3. MVOI Jaarplanning'!$B$7:$B$992,'5. Mastersheet'!B67,'3. MVOI Jaarplanning'!$M$7:$M$992,"*",'3. MVOI Jaarplanning'!$O$7:$O$992,"Ja"),""))</f>
        <v/>
      </c>
      <c r="D67" s="2" t="str">
        <f>IF('4. Evaluatie dashboard'!D70="Allen",IF(B67&lt;&gt;"",COUNTIFS('3. MVOI Jaarplanning'!$B$7:$B$992,'5. Mastersheet'!B67,'3. MVOI Jaarplanning'!$D$7:$D$992,"*",'3. MVOI Jaarplanning'!$F$7:$F$992,"Nee")+COUNTIFS('3. MVOI Jaarplanning'!$B$7:$B$992,'5. Mastersheet'!B67,'3. MVOI Jaarplanning'!$G$7:$G$992,"*",'3. MVOI Jaarplanning'!$I$7:$I$992,"Nee")+COUNTIFS('3. MVOI Jaarplanning'!$B$7:$B$992,'5. Mastersheet'!B67,'3. MVOI Jaarplanning'!$J$7:$J$992,"*",'3. MVOI Jaarplanning'!$L$7:$L$992,"Nee")+COUNTIFS('3. MVOI Jaarplanning'!$B$7:$B$992,'5. Mastersheet'!B67,'3. MVOI Jaarplanning'!$M$7:$M$992,"*",'3. MVOI Jaarplanning'!$O$7:$O$992,"Nee"),""),IF(B67&lt;&gt;"",COUNTIFS('3. MVOI Jaarplanning'!$C$7:$C$992,'4. Evaluatie dashboard'!$D$2,'3. MVOI Jaarplanning'!$B$7:$B$992,'5. Mastersheet'!B67,'3. MVOI Jaarplanning'!$D$7:$D$992,"*",'3. MVOI Jaarplanning'!$F$7:$F$992,"Nee")+COUNTIFS('3. MVOI Jaarplanning'!$C$7:$C$992,'4. Evaluatie dashboard'!$D$2,'3. MVOI Jaarplanning'!$B$7:$B$992,'5. Mastersheet'!B67,'3. MVOI Jaarplanning'!$G$7:$G$992,"*",'3. MVOI Jaarplanning'!$I$7:$I$992,"Nee")+COUNTIFS('3. MVOI Jaarplanning'!$C$7:$C$992,'4. Evaluatie dashboard'!$D$2,'3. MVOI Jaarplanning'!$B$7:$B$992,'5. Mastersheet'!B67,'3. MVOI Jaarplanning'!$J$7:$J$992,"*",'3. MVOI Jaarplanning'!$L$7:$L$992,"Nee")+COUNTIFS('3. MVOI Jaarplanning'!$C$7:$C$992,'4. Evaluatie dashboard'!$D$2,'3. MVOI Jaarplanning'!$B$7:$B$992,'5. Mastersheet'!B67,'3. MVOI Jaarplanning'!$M$7:$M$992,"*",'3. MVOI Jaarplanning'!$O$7:$O$992,"Nee"),""))</f>
        <v/>
      </c>
      <c r="E67" s="2"/>
      <c r="F67" s="2"/>
      <c r="G67" s="2" t="str">
        <f t="shared" si="8"/>
        <v/>
      </c>
      <c r="H67" s="3" t="str">
        <f t="shared" si="9"/>
        <v/>
      </c>
      <c r="I67" s="45" t="str">
        <f t="shared" si="7"/>
        <v/>
      </c>
    </row>
    <row r="68" spans="2:9" x14ac:dyDescent="0.2">
      <c r="B68" s="47"/>
      <c r="C68" s="2" t="str">
        <f>IF('4. Evaluatie dashboard'!D32="Allen",IF(B68&lt;&gt;"",COUNTIFS('3. MVOI Jaarplanning'!$B$7:$B$992,'5. Mastersheet'!B68,'3. MVOI Jaarplanning'!$D$7:$D$992,"*",'3. MVOI Jaarplanning'!$F$7:$F$992,"Ja")+COUNTIFS('3. MVOI Jaarplanning'!$B$7:$B$992,'5. Mastersheet'!B68,'3. MVOI Jaarplanning'!$G$7:$G$992,"*",'3. MVOI Jaarplanning'!$I$7:$I$992,"Ja")+COUNTIFS('3. MVOI Jaarplanning'!$B$7:$B$992,'5. Mastersheet'!B68,'3. MVOI Jaarplanning'!$J$7:$J$992,"*",'3. MVOI Jaarplanning'!$L$7:$L$992,"Ja")+COUNTIFS('3. MVOI Jaarplanning'!$B$7:$B$992,'5. Mastersheet'!B68,'3. MVOI Jaarplanning'!$M$7:$M$992,"*",'3. MVOI Jaarplanning'!$O$7:$O$992,"Ja"),""),IF(B68&lt;&gt;"",COUNTIFS('3. MVOI Jaarplanning'!$C$7:$C$992,'4. Evaluatie dashboard'!$D$2,'3. MVOI Jaarplanning'!$B$7:$B$992,'5. Mastersheet'!B68,'3. MVOI Jaarplanning'!$D$7:$D$992,"*",'3. MVOI Jaarplanning'!$F$7:$F$992,"Ja")+COUNTIFS('3. MVOI Jaarplanning'!$C$7:$C$992,'4. Evaluatie dashboard'!$D$2,'3. MVOI Jaarplanning'!$B$7:$B$992,'5. Mastersheet'!B68,'3. MVOI Jaarplanning'!$G$7:$G$992,"*",'3. MVOI Jaarplanning'!$I$7:$I$992,"Ja")+COUNTIFS('3. MVOI Jaarplanning'!$C$7:$C$992,'4. Evaluatie dashboard'!$D$2,'3. MVOI Jaarplanning'!$B$7:$B$992,'5. Mastersheet'!B68,'3. MVOI Jaarplanning'!$J$7:$J$992,"*",'3. MVOI Jaarplanning'!$L$7:$L$992,"Ja")+COUNTIFS('3. MVOI Jaarplanning'!$C$7:$C$992,'4. Evaluatie dashboard'!$D$2,'3. MVOI Jaarplanning'!$B$7:$B$992,'5. Mastersheet'!B68,'3. MVOI Jaarplanning'!$M$7:$M$992,"*",'3. MVOI Jaarplanning'!$O$7:$O$992,"Ja"),""))</f>
        <v/>
      </c>
      <c r="D68" s="2" t="str">
        <f>IF('4. Evaluatie dashboard'!D32="Allen",IF(B68&lt;&gt;"",COUNTIFS('3. MVOI Jaarplanning'!$B$7:$B$992,'5. Mastersheet'!B68,'3. MVOI Jaarplanning'!$D$7:$D$992,"*",'3. MVOI Jaarplanning'!$F$7:$F$992,"Nee")+COUNTIFS('3. MVOI Jaarplanning'!$B$7:$B$992,'5. Mastersheet'!B68,'3. MVOI Jaarplanning'!$G$7:$G$992,"*",'3. MVOI Jaarplanning'!$I$7:$I$992,"Nee")+COUNTIFS('3. MVOI Jaarplanning'!$B$7:$B$992,'5. Mastersheet'!B68,'3. MVOI Jaarplanning'!$J$7:$J$992,"*",'3. MVOI Jaarplanning'!$L$7:$L$992,"Nee")+COUNTIFS('3. MVOI Jaarplanning'!$B$7:$B$992,'5. Mastersheet'!B68,'3. MVOI Jaarplanning'!$M$7:$M$992,"*",'3. MVOI Jaarplanning'!$O$7:$O$992,"Nee"),""),IF(B68&lt;&gt;"",COUNTIFS('3. MVOI Jaarplanning'!$C$7:$C$992,'4. Evaluatie dashboard'!$D$2,'3. MVOI Jaarplanning'!$B$7:$B$992,'5. Mastersheet'!B68,'3. MVOI Jaarplanning'!$D$7:$D$992,"*",'3. MVOI Jaarplanning'!$F$7:$F$992,"Nee")+COUNTIFS('3. MVOI Jaarplanning'!$C$7:$C$992,'4. Evaluatie dashboard'!$D$2,'3. MVOI Jaarplanning'!$B$7:$B$992,'5. Mastersheet'!B68,'3. MVOI Jaarplanning'!$G$7:$G$992,"*",'3. MVOI Jaarplanning'!$I$7:$I$992,"Nee")+COUNTIFS('3. MVOI Jaarplanning'!$C$7:$C$992,'4. Evaluatie dashboard'!$D$2,'3. MVOI Jaarplanning'!$B$7:$B$992,'5. Mastersheet'!B68,'3. MVOI Jaarplanning'!$J$7:$J$992,"*",'3. MVOI Jaarplanning'!$L$7:$L$992,"Nee")+COUNTIFS('3. MVOI Jaarplanning'!$C$7:$C$992,'4. Evaluatie dashboard'!$D$2,'3. MVOI Jaarplanning'!$B$7:$B$992,'5. Mastersheet'!B68,'3. MVOI Jaarplanning'!$M$7:$M$992,"*",'3. MVOI Jaarplanning'!$O$7:$O$992,"Nee"),""))</f>
        <v/>
      </c>
      <c r="E68" s="2"/>
      <c r="F68" s="2"/>
      <c r="G68" s="2" t="str">
        <f t="shared" si="8"/>
        <v/>
      </c>
      <c r="H68" s="3" t="str">
        <f t="shared" si="9"/>
        <v/>
      </c>
      <c r="I68" s="45" t="str">
        <f t="shared" si="7"/>
        <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52345-3F39-314C-9D06-5D43F57FF755}">
  <dimension ref="A1"/>
  <sheetViews>
    <sheetView workbookViewId="0">
      <selection activeCell="E34" sqref="E34"/>
    </sheetView>
  </sheetViews>
  <sheetFormatPr baseColWidth="10" defaultColWidth="11" defaultRowHeight="16"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C1847C33E08C44E9D749F80DEE09637" ma:contentTypeVersion="18" ma:contentTypeDescription="Een nieuw document maken." ma:contentTypeScope="" ma:versionID="a6b4378466464c75a45df0f57dfc980d">
  <xsd:schema xmlns:xsd="http://www.w3.org/2001/XMLSchema" xmlns:xs="http://www.w3.org/2001/XMLSchema" xmlns:p="http://schemas.microsoft.com/office/2006/metadata/properties" xmlns:ns2="f276783e-5bf5-44fc-b0b0-0559be495a68" xmlns:ns3="155d400f-fbdd-4010-a9ae-e11da1316a12" targetNamespace="http://schemas.microsoft.com/office/2006/metadata/properties" ma:root="true" ma:fieldsID="046ac44dc491552422315c1eeb22c0cb" ns2:_="" ns3:_="">
    <xsd:import namespace="f276783e-5bf5-44fc-b0b0-0559be495a68"/>
    <xsd:import namespace="155d400f-fbdd-4010-a9ae-e11da1316a1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76783e-5bf5-44fc-b0b0-0559be495a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b611b7e7-7e46-4203-9fa5-a8c6631a994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55d400f-fbdd-4010-a9ae-e11da1316a12" elementFormDefault="qualified">
    <xsd:import namespace="http://schemas.microsoft.com/office/2006/documentManagement/types"/>
    <xsd:import namespace="http://schemas.microsoft.com/office/infopath/2007/PartnerControls"/>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4517382e-774b-4ed4-a55e-b67ea18588a1}" ma:internalName="TaxCatchAll" ma:showField="CatchAllData" ma:web="155d400f-fbdd-4010-a9ae-e11da1316a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55d400f-fbdd-4010-a9ae-e11da1316a12" xsi:nil="true"/>
    <lcf76f155ced4ddcb4097134ff3c332f xmlns="f276783e-5bf5-44fc-b0b0-0559be495a6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53E9DA8-9BB4-4BB5-9002-8F6B11F680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76783e-5bf5-44fc-b0b0-0559be495a68"/>
    <ds:schemaRef ds:uri="155d400f-fbdd-4010-a9ae-e11da1316a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BC61B4-9356-4DB8-BFD3-6DAAEC4E245A}">
  <ds:schemaRefs>
    <ds:schemaRef ds:uri="http://schemas.microsoft.com/sharepoint/v3/contenttype/forms"/>
  </ds:schemaRefs>
</ds:datastoreItem>
</file>

<file path=customXml/itemProps3.xml><?xml version="1.0" encoding="utf-8"?>
<ds:datastoreItem xmlns:ds="http://schemas.openxmlformats.org/officeDocument/2006/customXml" ds:itemID="{16CB5664-9CC3-4EAF-9447-568E823CE309}">
  <ds:schemaRefs>
    <ds:schemaRef ds:uri="http://purl.org/dc/dcmitype/"/>
    <ds:schemaRef ds:uri="155d400f-fbdd-4010-a9ae-e11da1316a12"/>
    <ds:schemaRef ds:uri="f276783e-5bf5-44fc-b0b0-0559be495a68"/>
    <ds:schemaRef ds:uri="http://purl.org/dc/term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Werkbladen</vt:lpstr>
      </vt:variant>
      <vt:variant>
        <vt:i4>7</vt:i4>
      </vt:variant>
    </vt:vector>
  </HeadingPairs>
  <TitlesOfParts>
    <vt:vector size="7" baseType="lpstr">
      <vt:lpstr>1. Themamatrix</vt:lpstr>
      <vt:lpstr>2. Aanbestedingen</vt:lpstr>
      <vt:lpstr>3. MVOI Jaarplanning</vt:lpstr>
      <vt:lpstr>4. MVOI aanbestedingsplanning</vt:lpstr>
      <vt:lpstr>4. Evaluatie dashboard</vt:lpstr>
      <vt:lpstr>5. Mastersheet</vt:lpstr>
      <vt:lpstr>Aanbestedingskalender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Pim Hoogland | Bureau2030</dc:creator>
  <cp:keywords/>
  <dc:description/>
  <cp:lastModifiedBy>Florieke Wattel | Bureau2030</cp:lastModifiedBy>
  <cp:revision/>
  <dcterms:created xsi:type="dcterms:W3CDTF">2023-10-25T06:49:55Z</dcterms:created>
  <dcterms:modified xsi:type="dcterms:W3CDTF">2024-02-22T09:54:59Z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0x0101005C1847C33E08C44E9D749F80DEE09637</vt:lpwstr>
  </property>
  <property fmtid="{D5CDD505-2E9C-101B-9397-08002B2CF9AE}" pid="3" name="MediaServiceImageTags">
    <vt:lpwstr/>
  </property>
</Properties>
</file>